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4C4D741D-AAF2-4812-82F7-01FB0A7AD647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Hoja1" sheetId="19" r:id="rId1"/>
    <sheet name="Características de BD" sheetId="1" r:id="rId2"/>
    <sheet name="Agrupar" sheetId="2" r:id="rId3"/>
    <sheet name="Orden y Subtotales" sheetId="3" r:id="rId4"/>
    <sheet name="Filtros" sheetId="17" r:id="rId5"/>
    <sheet name="Fx de texto" sheetId="5" r:id="rId6"/>
    <sheet name="Fx de búsqueda" sheetId="6" r:id="rId7"/>
    <sheet name="Fx lógicas" sheetId="7" r:id="rId8"/>
    <sheet name="Problema 1" sheetId="8" r:id="rId9"/>
    <sheet name="Problema 2" sheetId="9" r:id="rId10"/>
    <sheet name="Validación" sheetId="10" r:id="rId11"/>
    <sheet name="Form cond y Fx de fecha" sheetId="13" r:id="rId12"/>
    <sheet name="Tablas Dinámicas" sheetId="15" r:id="rId13"/>
    <sheet name="Problema 3" sheetId="18" r:id="rId14"/>
  </sheets>
  <externalReferences>
    <externalReference r:id="rId15"/>
  </externalReferences>
  <definedNames>
    <definedName name="_xlnm._FilterDatabase" localSheetId="4" hidden="1">Filtros!$A$1:$K$46</definedName>
    <definedName name="_xlnm._FilterDatabase" localSheetId="3" hidden="1">'Orden y Subtotales'!$A$1:$K$177</definedName>
    <definedName name="chevrolet">'[1]Cálculos en bases'!$E$2:$E$7</definedName>
    <definedName name="chrysler">'[1]Cálculos en bases'!$E$8:$E$9</definedName>
    <definedName name="dodge">'[1]Cálculos en bases'!$E$10:$E$13</definedName>
    <definedName name="Z_8F741B55_52E7_4171_80C9_10C9D877646A_.wvu.FilterData" localSheetId="4" hidden="1">Filtros!$A$1:$K$46</definedName>
    <definedName name="Z_8F741B55_52E7_4171_80C9_10C9D877646A_.wvu.FilterData" localSheetId="3" hidden="1">'Orden y Subtotales'!$A$1:$K$59</definedName>
  </definedNames>
  <calcPr calcId="191029"/>
  <customWorkbookViews>
    <customWorkbookView name="CAPTIVE 5 - Vista personalizada" guid="{8F741B55-52E7-4171-80C9-10C9D877646A}" mergeInterval="0" personalView="1" maximized="1" windowWidth="1020" windowHeight="543" activeSheetId="1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6" i="3" l="1"/>
  <c r="K172" i="3"/>
  <c r="K170" i="3"/>
  <c r="K168" i="3"/>
  <c r="K163" i="3"/>
  <c r="K160" i="3"/>
  <c r="K153" i="3"/>
  <c r="K151" i="3"/>
  <c r="K149" i="3"/>
  <c r="K78" i="3"/>
  <c r="K71" i="3"/>
  <c r="K69" i="3"/>
  <c r="K64" i="3"/>
  <c r="K61" i="3"/>
  <c r="K58" i="3"/>
  <c r="K56" i="3"/>
  <c r="K50" i="3"/>
  <c r="K48" i="3"/>
  <c r="K35" i="3"/>
  <c r="K27" i="3"/>
  <c r="K22" i="3"/>
  <c r="K20" i="3"/>
  <c r="K18" i="3"/>
  <c r="K11" i="3"/>
  <c r="K9" i="3"/>
  <c r="K6" i="3"/>
  <c r="K177" i="3" s="1"/>
  <c r="K4" i="3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S59" i="2"/>
  <c r="S52" i="2"/>
  <c r="S4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C24" i="2"/>
  <c r="M14" i="2"/>
  <c r="N14" i="2"/>
  <c r="E14" i="2"/>
  <c r="F14" i="2"/>
  <c r="G14" i="2"/>
  <c r="H14" i="2"/>
  <c r="I14" i="2"/>
  <c r="J14" i="2"/>
  <c r="K14" i="2"/>
  <c r="L14" i="2"/>
  <c r="D14" i="2"/>
  <c r="C14" i="2"/>
  <c r="S14" i="2"/>
  <c r="B3" i="19"/>
  <c r="A1" i="19"/>
  <c r="F181" i="1"/>
  <c r="H180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D4" i="1"/>
  <c r="D6" i="1"/>
  <c r="D8" i="1"/>
  <c r="D9" i="1" s="1"/>
  <c r="D11" i="1"/>
  <c r="D12" i="1" s="1"/>
  <c r="D14" i="1"/>
  <c r="D16" i="1"/>
  <c r="D18" i="1"/>
  <c r="B20" i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D20" i="1"/>
  <c r="D22" i="1"/>
  <c r="D24" i="1"/>
  <c r="D25" i="1" s="1"/>
  <c r="D27" i="1"/>
  <c r="D28" i="1" s="1"/>
  <c r="D30" i="1"/>
  <c r="D32" i="1"/>
  <c r="D34" i="1"/>
  <c r="A36" i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B36" i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D36" i="1"/>
  <c r="D38" i="1"/>
  <c r="D40" i="1"/>
  <c r="D41" i="1" s="1"/>
  <c r="D43" i="1"/>
  <c r="D44" i="1" s="1"/>
  <c r="D46" i="1"/>
  <c r="D48" i="1"/>
  <c r="D50" i="1"/>
  <c r="B52" i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D52" i="1"/>
  <c r="D54" i="1"/>
  <c r="D56" i="1"/>
  <c r="D57" i="1" s="1"/>
  <c r="D59" i="1"/>
  <c r="D60" i="1" s="1"/>
  <c r="D62" i="1"/>
  <c r="D64" i="1"/>
  <c r="D66" i="1"/>
  <c r="A68" i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B68" i="1"/>
  <c r="B69" i="1" s="1"/>
  <c r="B70" i="1" s="1"/>
  <c r="B71" i="1" s="1"/>
  <c r="B72" i="1" s="1"/>
  <c r="B73" i="1" s="1"/>
  <c r="B74" i="1" s="1"/>
  <c r="B75" i="1" s="1"/>
  <c r="B76" i="1" s="1"/>
  <c r="B77" i="1" s="1"/>
  <c r="D68" i="1"/>
  <c r="D70" i="1"/>
  <c r="D73" i="1"/>
  <c r="D75" i="1"/>
  <c r="D77" i="1"/>
  <c r="B79" i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D79" i="1"/>
  <c r="D81" i="1"/>
  <c r="D83" i="1"/>
  <c r="D84" i="1" s="1"/>
  <c r="D86" i="1"/>
  <c r="D88" i="1"/>
  <c r="D90" i="1"/>
  <c r="A92" i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B92" i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D92" i="1"/>
  <c r="D94" i="1"/>
  <c r="D96" i="1"/>
  <c r="D97" i="1" s="1"/>
  <c r="D99" i="1"/>
  <c r="D101" i="1"/>
  <c r="D103" i="1"/>
  <c r="B105" i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D105" i="1"/>
  <c r="D107" i="1"/>
  <c r="D109" i="1"/>
  <c r="D110" i="1" s="1"/>
  <c r="D112" i="1"/>
  <c r="D114" i="1"/>
  <c r="D116" i="1"/>
  <c r="A118" i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B118" i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D118" i="1"/>
  <c r="D120" i="1"/>
  <c r="D122" i="1"/>
  <c r="D123" i="1" s="1"/>
  <c r="D125" i="1"/>
  <c r="D127" i="1"/>
  <c r="D129" i="1"/>
  <c r="B131" i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D131" i="1"/>
  <c r="D133" i="1"/>
  <c r="D135" i="1"/>
  <c r="D136" i="1" s="1"/>
  <c r="D138" i="1"/>
  <c r="D140" i="1"/>
  <c r="D142" i="1"/>
  <c r="A144" i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B144" i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D144" i="1"/>
  <c r="D146" i="1"/>
  <c r="D148" i="1"/>
  <c r="D150" i="1"/>
  <c r="D152" i="1"/>
  <c r="D154" i="1"/>
  <c r="B156" i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D156" i="1"/>
  <c r="D158" i="1"/>
  <c r="D160" i="1"/>
  <c r="D161" i="1" s="1"/>
  <c r="D163" i="1"/>
  <c r="D165" i="1"/>
  <c r="D167" i="1"/>
  <c r="A169" i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B169" i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D169" i="1"/>
  <c r="D171" i="1"/>
  <c r="D173" i="1"/>
  <c r="D174" i="1" s="1"/>
  <c r="D176" i="1"/>
  <c r="D178" i="1"/>
  <c r="D180" i="1"/>
  <c r="J149" i="17"/>
  <c r="I149" i="17"/>
  <c r="J148" i="17"/>
  <c r="I148" i="17"/>
  <c r="J147" i="17"/>
  <c r="I147" i="17"/>
  <c r="J146" i="17"/>
  <c r="I146" i="17"/>
  <c r="J145" i="17"/>
  <c r="I145" i="17"/>
  <c r="J144" i="17"/>
  <c r="I144" i="17"/>
  <c r="J143" i="17"/>
  <c r="I143" i="17"/>
  <c r="J142" i="17"/>
  <c r="I142" i="17"/>
  <c r="J141" i="17"/>
  <c r="I141" i="17"/>
  <c r="J140" i="17"/>
  <c r="I140" i="17"/>
  <c r="J139" i="17"/>
  <c r="I139" i="17"/>
  <c r="J138" i="17"/>
  <c r="I138" i="17"/>
  <c r="J137" i="17"/>
  <c r="I137" i="17"/>
  <c r="J136" i="17"/>
  <c r="I136" i="17"/>
  <c r="J135" i="17"/>
  <c r="I135" i="17"/>
  <c r="J134" i="17"/>
  <c r="I134" i="17"/>
  <c r="J133" i="17"/>
  <c r="I133" i="17"/>
  <c r="J132" i="17"/>
  <c r="I132" i="17"/>
  <c r="J131" i="17"/>
  <c r="I131" i="17"/>
  <c r="J130" i="17"/>
  <c r="I130" i="17"/>
  <c r="J129" i="17"/>
  <c r="I129" i="17"/>
  <c r="J128" i="17"/>
  <c r="I128" i="17"/>
  <c r="J127" i="17"/>
  <c r="I127" i="17"/>
  <c r="J126" i="17"/>
  <c r="I126" i="17"/>
  <c r="J125" i="17"/>
  <c r="I125" i="17"/>
  <c r="J124" i="17"/>
  <c r="I124" i="17"/>
  <c r="J123" i="17"/>
  <c r="I123" i="17"/>
  <c r="J122" i="17"/>
  <c r="I122" i="17"/>
  <c r="J121" i="17"/>
  <c r="I121" i="17"/>
  <c r="J120" i="17"/>
  <c r="I120" i="17"/>
  <c r="J119" i="17"/>
  <c r="I119" i="17"/>
  <c r="J118" i="17"/>
  <c r="I118" i="17"/>
  <c r="J117" i="17"/>
  <c r="I117" i="17"/>
  <c r="J116" i="17"/>
  <c r="I116" i="17"/>
  <c r="J115" i="17"/>
  <c r="I115" i="17"/>
  <c r="J114" i="17"/>
  <c r="I114" i="17"/>
  <c r="J113" i="17"/>
  <c r="I113" i="17"/>
  <c r="J112" i="17"/>
  <c r="I112" i="17"/>
  <c r="J111" i="17"/>
  <c r="I111" i="17"/>
  <c r="J110" i="17"/>
  <c r="I110" i="17"/>
  <c r="J109" i="17"/>
  <c r="I109" i="17"/>
  <c r="J108" i="17"/>
  <c r="I108" i="17"/>
  <c r="J107" i="17"/>
  <c r="I107" i="17"/>
  <c r="J106" i="17"/>
  <c r="I106" i="17"/>
  <c r="J105" i="17"/>
  <c r="I105" i="17"/>
  <c r="J104" i="17"/>
  <c r="I104" i="17"/>
  <c r="J103" i="17"/>
  <c r="I103" i="17"/>
  <c r="J102" i="17"/>
  <c r="I102" i="17"/>
  <c r="J101" i="17"/>
  <c r="I101" i="17"/>
  <c r="J100" i="17"/>
  <c r="I100" i="17"/>
  <c r="J99" i="17"/>
  <c r="I99" i="17"/>
  <c r="J98" i="17"/>
  <c r="I98" i="17"/>
  <c r="J97" i="17"/>
  <c r="I97" i="17"/>
  <c r="J96" i="17"/>
  <c r="I96" i="17"/>
  <c r="J95" i="17"/>
  <c r="I95" i="17"/>
  <c r="J94" i="17"/>
  <c r="I94" i="17"/>
  <c r="J93" i="17"/>
  <c r="I93" i="17"/>
  <c r="J92" i="17"/>
  <c r="I92" i="17"/>
  <c r="J91" i="17"/>
  <c r="I91" i="17"/>
  <c r="J90" i="17"/>
  <c r="I90" i="17"/>
  <c r="J89" i="17"/>
  <c r="I89" i="17"/>
  <c r="J88" i="17"/>
  <c r="I88" i="17"/>
  <c r="J87" i="17"/>
  <c r="I87" i="17"/>
  <c r="J86" i="17"/>
  <c r="I86" i="17"/>
  <c r="J85" i="17"/>
  <c r="I85" i="17"/>
  <c r="J84" i="17"/>
  <c r="I84" i="17"/>
  <c r="J83" i="17"/>
  <c r="I83" i="17"/>
  <c r="J82" i="17"/>
  <c r="I82" i="17"/>
  <c r="J81" i="17"/>
  <c r="I81" i="17"/>
  <c r="J80" i="17"/>
  <c r="I80" i="17"/>
  <c r="J79" i="17"/>
  <c r="I79" i="17"/>
  <c r="J78" i="17"/>
  <c r="I78" i="17"/>
  <c r="J77" i="17"/>
  <c r="I77" i="17"/>
  <c r="J76" i="17"/>
  <c r="I76" i="17"/>
  <c r="J75" i="17"/>
  <c r="I75" i="17"/>
  <c r="J74" i="17"/>
  <c r="I74" i="17"/>
  <c r="J73" i="17"/>
  <c r="I73" i="17"/>
  <c r="J72" i="17"/>
  <c r="I72" i="17"/>
  <c r="J71" i="17"/>
  <c r="I71" i="17"/>
  <c r="J70" i="17"/>
  <c r="I70" i="17"/>
  <c r="J69" i="17"/>
  <c r="I69" i="17"/>
  <c r="J68" i="17"/>
  <c r="I68" i="17"/>
  <c r="J67" i="17"/>
  <c r="I67" i="17"/>
  <c r="J66" i="17"/>
  <c r="I66" i="17"/>
  <c r="J65" i="17"/>
  <c r="I65" i="17"/>
  <c r="J64" i="17"/>
  <c r="I64" i="17"/>
  <c r="J63" i="17"/>
  <c r="I63" i="17"/>
  <c r="J62" i="17"/>
  <c r="I62" i="17"/>
  <c r="J61" i="17"/>
  <c r="I61" i="17"/>
  <c r="J60" i="17"/>
  <c r="I60" i="17"/>
  <c r="J59" i="17"/>
  <c r="I59" i="17"/>
  <c r="J58" i="17"/>
  <c r="I58" i="17"/>
  <c r="J57" i="17"/>
  <c r="I57" i="17"/>
  <c r="J56" i="17"/>
  <c r="I56" i="17"/>
  <c r="J55" i="17"/>
  <c r="I55" i="17"/>
  <c r="J54" i="17"/>
  <c r="I54" i="17"/>
  <c r="J53" i="17"/>
  <c r="I53" i="17"/>
  <c r="J52" i="17"/>
  <c r="I52" i="17"/>
  <c r="J51" i="17"/>
  <c r="I51" i="17"/>
  <c r="J50" i="17"/>
  <c r="I50" i="17"/>
  <c r="J49" i="17"/>
  <c r="I49" i="17"/>
  <c r="J48" i="17"/>
  <c r="I48" i="17"/>
  <c r="J47" i="17"/>
  <c r="I47" i="17"/>
  <c r="J46" i="17"/>
  <c r="I46" i="17"/>
  <c r="J45" i="17"/>
  <c r="I45" i="17"/>
  <c r="J44" i="17"/>
  <c r="I44" i="17"/>
  <c r="J43" i="17"/>
  <c r="I43" i="17"/>
  <c r="J42" i="17"/>
  <c r="I42" i="17"/>
  <c r="J41" i="17"/>
  <c r="I41" i="17"/>
  <c r="J40" i="17"/>
  <c r="I40" i="17"/>
  <c r="J39" i="17"/>
  <c r="I39" i="17"/>
  <c r="J38" i="17"/>
  <c r="I38" i="17"/>
  <c r="J37" i="17"/>
  <c r="I37" i="17"/>
  <c r="J36" i="17"/>
  <c r="I36" i="17"/>
  <c r="J35" i="17"/>
  <c r="I35" i="17"/>
  <c r="J34" i="17"/>
  <c r="I34" i="17"/>
  <c r="J33" i="17"/>
  <c r="I33" i="17"/>
  <c r="J32" i="17"/>
  <c r="I32" i="17"/>
  <c r="J31" i="17"/>
  <c r="I31" i="17"/>
  <c r="J30" i="17"/>
  <c r="I30" i="17"/>
  <c r="J29" i="17"/>
  <c r="I29" i="17"/>
  <c r="J28" i="17"/>
  <c r="I28" i="17"/>
  <c r="J27" i="17"/>
  <c r="I27" i="17"/>
  <c r="J26" i="17"/>
  <c r="I26" i="17"/>
  <c r="J25" i="17"/>
  <c r="I25" i="17"/>
  <c r="J24" i="17"/>
  <c r="I24" i="17"/>
  <c r="J23" i="17"/>
  <c r="I23" i="17"/>
  <c r="J22" i="17"/>
  <c r="I22" i="17"/>
  <c r="J21" i="17"/>
  <c r="I21" i="17"/>
  <c r="J20" i="17"/>
  <c r="I20" i="17"/>
  <c r="J19" i="17"/>
  <c r="I19" i="17"/>
  <c r="J18" i="17"/>
  <c r="I18" i="17"/>
  <c r="J17" i="17"/>
  <c r="I17" i="17"/>
  <c r="J16" i="17"/>
  <c r="I16" i="17"/>
  <c r="J15" i="17"/>
  <c r="I15" i="17"/>
  <c r="J14" i="17"/>
  <c r="I14" i="17"/>
  <c r="J13" i="17"/>
  <c r="I13" i="17"/>
  <c r="J12" i="17"/>
  <c r="I12" i="17"/>
  <c r="J11" i="17"/>
  <c r="I11" i="17"/>
  <c r="J10" i="17"/>
  <c r="I10" i="17"/>
  <c r="J9" i="17"/>
  <c r="I9" i="17"/>
  <c r="J8" i="17"/>
  <c r="I8" i="17"/>
  <c r="J7" i="17"/>
  <c r="I7" i="17"/>
  <c r="J6" i="17"/>
  <c r="I6" i="17"/>
  <c r="J5" i="17"/>
  <c r="I5" i="17"/>
  <c r="J4" i="17"/>
  <c r="I4" i="17"/>
  <c r="J3" i="17"/>
  <c r="I3" i="17"/>
  <c r="J2" i="17"/>
  <c r="I2" i="17"/>
  <c r="F51" i="7" l="1"/>
  <c r="F50" i="7"/>
  <c r="F49" i="7"/>
  <c r="F48" i="7"/>
  <c r="F47" i="7"/>
  <c r="F38" i="7"/>
  <c r="F37" i="7"/>
  <c r="F36" i="7"/>
  <c r="F35" i="7"/>
  <c r="F34" i="7"/>
  <c r="F26" i="7"/>
  <c r="F25" i="7"/>
  <c r="F24" i="7"/>
  <c r="F23" i="7"/>
  <c r="F22" i="7"/>
  <c r="J158" i="3"/>
  <c r="I158" i="3"/>
  <c r="J157" i="3"/>
  <c r="I157" i="3"/>
  <c r="J156" i="3"/>
  <c r="I156" i="3"/>
  <c r="J155" i="3"/>
  <c r="I155" i="3"/>
  <c r="J154" i="3"/>
  <c r="I154" i="3"/>
  <c r="J165" i="3"/>
  <c r="I165" i="3"/>
  <c r="J169" i="3"/>
  <c r="I169" i="3"/>
  <c r="J173" i="3"/>
  <c r="I173" i="3"/>
  <c r="J175" i="3"/>
  <c r="I175" i="3"/>
  <c r="J162" i="3"/>
  <c r="I162" i="3"/>
  <c r="J161" i="3"/>
  <c r="I161" i="3"/>
  <c r="J159" i="3"/>
  <c r="I159" i="3"/>
  <c r="J174" i="3"/>
  <c r="I174" i="3"/>
  <c r="J164" i="3"/>
  <c r="I164" i="3"/>
  <c r="J171" i="3"/>
  <c r="I171" i="3"/>
  <c r="J167" i="3"/>
  <c r="I167" i="3"/>
  <c r="J152" i="3"/>
  <c r="I152" i="3"/>
  <c r="J150" i="3"/>
  <c r="I150" i="3"/>
  <c r="J118" i="3"/>
  <c r="I118" i="3"/>
  <c r="J117" i="3"/>
  <c r="I117" i="3"/>
  <c r="J137" i="3"/>
  <c r="I137" i="3"/>
  <c r="J116" i="3"/>
  <c r="I116" i="3"/>
  <c r="J129" i="3"/>
  <c r="I129" i="3"/>
  <c r="J74" i="3"/>
  <c r="I74" i="3"/>
  <c r="J136" i="3"/>
  <c r="I136" i="3"/>
  <c r="J125" i="3"/>
  <c r="I125" i="3"/>
  <c r="J73" i="3"/>
  <c r="I73" i="3"/>
  <c r="J72" i="3"/>
  <c r="I72" i="3"/>
  <c r="J115" i="3"/>
  <c r="I115" i="3"/>
  <c r="J114" i="3"/>
  <c r="I114" i="3"/>
  <c r="J128" i="3"/>
  <c r="I128" i="3"/>
  <c r="J124" i="3"/>
  <c r="I124" i="3"/>
  <c r="J59" i="3"/>
  <c r="I59" i="3"/>
  <c r="J60" i="3"/>
  <c r="I60" i="3"/>
  <c r="J113" i="3"/>
  <c r="I113" i="3"/>
  <c r="J75" i="3"/>
  <c r="I75" i="3"/>
  <c r="J77" i="3"/>
  <c r="I77" i="3"/>
  <c r="J147" i="3"/>
  <c r="I147" i="3"/>
  <c r="J139" i="3"/>
  <c r="I139" i="3"/>
  <c r="J112" i="3"/>
  <c r="I112" i="3"/>
  <c r="J111" i="3"/>
  <c r="I111" i="3"/>
  <c r="J110" i="3"/>
  <c r="I110" i="3"/>
  <c r="J123" i="3"/>
  <c r="I123" i="3"/>
  <c r="J109" i="3"/>
  <c r="I109" i="3"/>
  <c r="J108" i="3"/>
  <c r="I108" i="3"/>
  <c r="J107" i="3"/>
  <c r="I107" i="3"/>
  <c r="J106" i="3"/>
  <c r="I106" i="3"/>
  <c r="J138" i="3"/>
  <c r="I138" i="3"/>
  <c r="J105" i="3"/>
  <c r="I105" i="3"/>
  <c r="J104" i="3"/>
  <c r="I104" i="3"/>
  <c r="J103" i="3"/>
  <c r="I103" i="3"/>
  <c r="J146" i="3"/>
  <c r="I146" i="3"/>
  <c r="J143" i="3"/>
  <c r="I143" i="3"/>
  <c r="J133" i="3"/>
  <c r="I133" i="3"/>
  <c r="J102" i="3"/>
  <c r="I102" i="3"/>
  <c r="J101" i="3"/>
  <c r="I101" i="3"/>
  <c r="J100" i="3"/>
  <c r="I100" i="3"/>
  <c r="J99" i="3"/>
  <c r="I99" i="3"/>
  <c r="J98" i="3"/>
  <c r="I98" i="3"/>
  <c r="J144" i="3"/>
  <c r="I144" i="3"/>
  <c r="J97" i="3"/>
  <c r="I97" i="3"/>
  <c r="J96" i="3"/>
  <c r="I96" i="3"/>
  <c r="J95" i="3"/>
  <c r="I95" i="3"/>
  <c r="J94" i="3"/>
  <c r="I94" i="3"/>
  <c r="J46" i="3"/>
  <c r="I46" i="3"/>
  <c r="J47" i="3"/>
  <c r="I47" i="3"/>
  <c r="J45" i="3"/>
  <c r="I45" i="3"/>
  <c r="J44" i="3"/>
  <c r="I44" i="3"/>
  <c r="J43" i="3"/>
  <c r="I43" i="3"/>
  <c r="J42" i="3"/>
  <c r="I42" i="3"/>
  <c r="J41" i="3"/>
  <c r="I41" i="3"/>
  <c r="J33" i="3"/>
  <c r="I33" i="3"/>
  <c r="J40" i="3"/>
  <c r="I40" i="3"/>
  <c r="J39" i="3"/>
  <c r="I39" i="3"/>
  <c r="J49" i="3"/>
  <c r="I49" i="3"/>
  <c r="J38" i="3"/>
  <c r="I38" i="3"/>
  <c r="J32" i="3"/>
  <c r="I32" i="3"/>
  <c r="J37" i="3"/>
  <c r="I37" i="3"/>
  <c r="J36" i="3"/>
  <c r="I36" i="3"/>
  <c r="J34" i="3"/>
  <c r="I34" i="3"/>
  <c r="J31" i="3"/>
  <c r="I31" i="3"/>
  <c r="J30" i="3"/>
  <c r="I30" i="3"/>
  <c r="J29" i="3"/>
  <c r="I29" i="3"/>
  <c r="J28" i="3"/>
  <c r="I28" i="3"/>
  <c r="J26" i="3"/>
  <c r="I26" i="3"/>
  <c r="J24" i="3"/>
  <c r="I24" i="3"/>
  <c r="J25" i="3"/>
  <c r="I25" i="3"/>
  <c r="J21" i="3"/>
  <c r="I21" i="3"/>
  <c r="J19" i="3"/>
  <c r="I19" i="3"/>
  <c r="J23" i="3"/>
  <c r="I23" i="3"/>
  <c r="J17" i="3"/>
  <c r="I17" i="3"/>
  <c r="J16" i="3"/>
  <c r="I16" i="3"/>
  <c r="J15" i="3"/>
  <c r="I15" i="3"/>
  <c r="J14" i="3"/>
  <c r="I14" i="3"/>
  <c r="J10" i="3"/>
  <c r="I10" i="3"/>
  <c r="J5" i="3"/>
  <c r="I5" i="3"/>
  <c r="J13" i="3"/>
  <c r="I13" i="3"/>
  <c r="J7" i="3"/>
  <c r="I7" i="3"/>
  <c r="J12" i="3"/>
  <c r="I12" i="3"/>
  <c r="J8" i="3"/>
  <c r="I8" i="3"/>
  <c r="J166" i="3"/>
  <c r="I166" i="3"/>
  <c r="J122" i="3"/>
  <c r="I122" i="3"/>
  <c r="J127" i="3"/>
  <c r="I127" i="3"/>
  <c r="J93" i="3"/>
  <c r="I93" i="3"/>
  <c r="J121" i="3"/>
  <c r="I121" i="3"/>
  <c r="J70" i="3"/>
  <c r="I70" i="3"/>
  <c r="J92" i="3"/>
  <c r="I92" i="3"/>
  <c r="J91" i="3"/>
  <c r="I91" i="3"/>
  <c r="J135" i="3"/>
  <c r="I135" i="3"/>
  <c r="J54" i="3"/>
  <c r="I54" i="3"/>
  <c r="J141" i="3"/>
  <c r="I141" i="3"/>
  <c r="J132" i="3"/>
  <c r="I132" i="3"/>
  <c r="J90" i="3"/>
  <c r="I90" i="3"/>
  <c r="J62" i="3"/>
  <c r="I62" i="3"/>
  <c r="J63" i="3"/>
  <c r="I63" i="3"/>
  <c r="J145" i="3"/>
  <c r="I145" i="3"/>
  <c r="J76" i="3"/>
  <c r="I76" i="3"/>
  <c r="J89" i="3"/>
  <c r="I89" i="3"/>
  <c r="J120" i="3"/>
  <c r="I120" i="3"/>
  <c r="J57" i="3"/>
  <c r="I57" i="3"/>
  <c r="J88" i="3"/>
  <c r="I88" i="3"/>
  <c r="J87" i="3"/>
  <c r="I87" i="3"/>
  <c r="J131" i="3"/>
  <c r="I131" i="3"/>
  <c r="J142" i="3"/>
  <c r="I142" i="3"/>
  <c r="J140" i="3"/>
  <c r="I140" i="3"/>
  <c r="J86" i="3"/>
  <c r="I86" i="3"/>
  <c r="J148" i="3"/>
  <c r="I148" i="3"/>
  <c r="J85" i="3"/>
  <c r="I85" i="3"/>
  <c r="J119" i="3"/>
  <c r="I119" i="3"/>
  <c r="J84" i="3"/>
  <c r="I84" i="3"/>
  <c r="J53" i="3"/>
  <c r="I53" i="3"/>
  <c r="J52" i="3"/>
  <c r="I52" i="3"/>
  <c r="J55" i="3"/>
  <c r="I55" i="3"/>
  <c r="J51" i="3"/>
  <c r="I51" i="3"/>
  <c r="J134" i="3"/>
  <c r="I134" i="3"/>
  <c r="J83" i="3"/>
  <c r="I83" i="3"/>
  <c r="J82" i="3"/>
  <c r="I82" i="3"/>
  <c r="J81" i="3"/>
  <c r="I81" i="3"/>
  <c r="J66" i="3"/>
  <c r="I66" i="3"/>
  <c r="J65" i="3"/>
  <c r="I65" i="3"/>
  <c r="J67" i="3"/>
  <c r="I67" i="3"/>
  <c r="J68" i="3"/>
  <c r="I68" i="3"/>
  <c r="J80" i="3"/>
  <c r="I80" i="3"/>
  <c r="J79" i="3"/>
  <c r="I79" i="3"/>
  <c r="J130" i="3"/>
  <c r="I130" i="3"/>
  <c r="J126" i="3"/>
  <c r="I126" i="3"/>
  <c r="J2" i="3"/>
  <c r="I2" i="3"/>
  <c r="J3" i="3"/>
  <c r="I3" i="3"/>
  <c r="R4" i="2"/>
  <c r="Q4" i="2"/>
  <c r="P4" i="2"/>
  <c r="N4" i="2"/>
  <c r="M4" i="2"/>
  <c r="L4" i="2"/>
  <c r="J4" i="2"/>
  <c r="I4" i="2"/>
  <c r="H4" i="2"/>
  <c r="F4" i="2"/>
  <c r="E4" i="2"/>
  <c r="D4" i="2"/>
  <c r="S3" i="2"/>
  <c r="S4" i="2" s="1"/>
  <c r="O3" i="2"/>
  <c r="K3" i="2"/>
  <c r="K4" i="2" s="1"/>
  <c r="G3" i="2"/>
  <c r="G4" i="2" s="1"/>
  <c r="S2" i="2"/>
  <c r="O2" i="2"/>
  <c r="K2" i="2"/>
  <c r="G2" i="2"/>
  <c r="U2" i="2" l="1"/>
  <c r="U3" i="2"/>
  <c r="U4" i="2" s="1"/>
  <c r="O4" i="2"/>
</calcChain>
</file>

<file path=xl/sharedStrings.xml><?xml version="1.0" encoding="utf-8"?>
<sst xmlns="http://schemas.openxmlformats.org/spreadsheetml/2006/main" count="7618" uniqueCount="884">
  <si>
    <t>Computadoras</t>
  </si>
  <si>
    <t>Impresoras</t>
  </si>
  <si>
    <t>Scanners</t>
  </si>
  <si>
    <t>Consumibles</t>
  </si>
  <si>
    <t>Estado</t>
  </si>
  <si>
    <t>Canal</t>
  </si>
  <si>
    <t>Precio</t>
  </si>
  <si>
    <t>Categoria</t>
  </si>
  <si>
    <t>Uds</t>
  </si>
  <si>
    <t>========</t>
  </si>
  <si>
    <t>==========</t>
  </si>
  <si>
    <t>======</t>
  </si>
  <si>
    <t>=============</t>
  </si>
  <si>
    <t>WA</t>
  </si>
  <si>
    <t>Minorista</t>
  </si>
  <si>
    <t>Medio</t>
  </si>
  <si>
    <t>Herramientas</t>
  </si>
  <si>
    <t>Bajo</t>
  </si>
  <si>
    <t>Alto</t>
  </si>
  <si>
    <t>Flores</t>
  </si>
  <si>
    <t>Libros</t>
  </si>
  <si>
    <t>Nueces</t>
  </si>
  <si>
    <t>Hierbas</t>
  </si>
  <si>
    <t>Arbustos</t>
  </si>
  <si>
    <t>Frutas</t>
  </si>
  <si>
    <t>Mayorista</t>
  </si>
  <si>
    <t>OR</t>
  </si>
  <si>
    <t>CA</t>
  </si>
  <si>
    <t>AZ</t>
  </si>
  <si>
    <t>NV</t>
  </si>
  <si>
    <t>UT</t>
  </si>
  <si>
    <t>ID</t>
  </si>
  <si>
    <t>Resumen</t>
  </si>
  <si>
    <t>%</t>
  </si>
  <si>
    <t>1Trim</t>
  </si>
  <si>
    <t>2Trim</t>
  </si>
  <si>
    <t>3Trim</t>
  </si>
  <si>
    <t>4Trim</t>
  </si>
  <si>
    <t>Año</t>
  </si>
  <si>
    <t>Unidades de presupuesto</t>
  </si>
  <si>
    <t>Ingresos de presupuesto</t>
  </si>
  <si>
    <t>Beneficio a/imp. presupuesto</t>
  </si>
  <si>
    <t>Variable</t>
  </si>
  <si>
    <t>Tierra macetas</t>
  </si>
  <si>
    <t>Macetas</t>
  </si>
  <si>
    <t>Semillas</t>
  </si>
  <si>
    <t>Fertilizante</t>
  </si>
  <si>
    <t>Mano obra</t>
  </si>
  <si>
    <t>FICA</t>
  </si>
  <si>
    <t>Total Variable</t>
  </si>
  <si>
    <t>Salarios</t>
  </si>
  <si>
    <t>Propietario</t>
  </si>
  <si>
    <t>Contable</t>
  </si>
  <si>
    <t>Comprador</t>
  </si>
  <si>
    <t>Vendedor</t>
  </si>
  <si>
    <t>Horticultor</t>
  </si>
  <si>
    <t xml:space="preserve">Total Salarios </t>
  </si>
  <si>
    <t>Suministros</t>
  </si>
  <si>
    <t>Luz</t>
  </si>
  <si>
    <t>Oficina</t>
  </si>
  <si>
    <t>Producción</t>
  </si>
  <si>
    <t>Terceros</t>
  </si>
  <si>
    <t>Limpieza</t>
  </si>
  <si>
    <t>Total Suministros</t>
  </si>
  <si>
    <t>Gastos generales</t>
  </si>
  <si>
    <t>Utillaje</t>
  </si>
  <si>
    <t>Teléfono ppal</t>
  </si>
  <si>
    <t>800 Números</t>
  </si>
  <si>
    <t>Ordenadores</t>
  </si>
  <si>
    <t>Mantenimiento</t>
  </si>
  <si>
    <t>Coches</t>
  </si>
  <si>
    <t>Total Gastos Generales</t>
  </si>
  <si>
    <t>Contratos</t>
  </si>
  <si>
    <t>Agencia publicidad</t>
  </si>
  <si>
    <t>Basuras</t>
  </si>
  <si>
    <t>Distribuidor</t>
  </si>
  <si>
    <t>Asesor</t>
  </si>
  <si>
    <t>Total Contratos</t>
  </si>
  <si>
    <t>Alquileres</t>
  </si>
  <si>
    <t>Edificio</t>
  </si>
  <si>
    <t>Total Alquileres</t>
  </si>
  <si>
    <t>Total Gastos</t>
  </si>
  <si>
    <t>Ejecutivo cobranza</t>
  </si>
  <si>
    <t>Fecha</t>
  </si>
  <si>
    <t>Hora</t>
  </si>
  <si>
    <t>Número</t>
  </si>
  <si>
    <t>País</t>
  </si>
  <si>
    <t>Tipo</t>
  </si>
  <si>
    <t>Tarifa por minuto</t>
  </si>
  <si>
    <t>Duración</t>
  </si>
  <si>
    <t>Minutos</t>
  </si>
  <si>
    <t>Segundos</t>
  </si>
  <si>
    <t>Monto ($)</t>
  </si>
  <si>
    <t>Ana María Bernacho</t>
  </si>
  <si>
    <t>Apr 13, 2012,</t>
  </si>
  <si>
    <t>+551132476***</t>
  </si>
  <si>
    <t>Brazil-Sao Paulo</t>
  </si>
  <si>
    <t>Llamada</t>
  </si>
  <si>
    <t>$0.028 /min.</t>
  </si>
  <si>
    <t>+55113247***</t>
  </si>
  <si>
    <t>Humberto García</t>
  </si>
  <si>
    <t>Apr 26, 2012,</t>
  </si>
  <si>
    <t>+12676754***</t>
  </si>
  <si>
    <t>USA</t>
  </si>
  <si>
    <t>$0.023 /min.</t>
  </si>
  <si>
    <t>+13128993***</t>
  </si>
  <si>
    <t>+31703042***</t>
  </si>
  <si>
    <t>Netherlands</t>
  </si>
  <si>
    <t>Apr 23, 2012,</t>
  </si>
  <si>
    <t>Apr 20, 2012,</t>
  </si>
  <si>
    <t>Apr 19, 2012,</t>
  </si>
  <si>
    <t>+12123122***</t>
  </si>
  <si>
    <t>+13054601***</t>
  </si>
  <si>
    <t>+15123200***</t>
  </si>
  <si>
    <t>+19059515***</t>
  </si>
  <si>
    <t>Canada</t>
  </si>
  <si>
    <t>Apr 18, 2012,</t>
  </si>
  <si>
    <t>+17246583***</t>
  </si>
  <si>
    <t>+13013803***</t>
  </si>
  <si>
    <t>+19018187***</t>
  </si>
  <si>
    <t>+15168120***</t>
  </si>
  <si>
    <t>+56322203***</t>
  </si>
  <si>
    <t>Chile</t>
  </si>
  <si>
    <t>Apr 12, 2012,</t>
  </si>
  <si>
    <t>+12126322***</t>
  </si>
  <si>
    <t>Apr 10, 2012,</t>
  </si>
  <si>
    <t>+441212321***</t>
  </si>
  <si>
    <t>United Kingdom</t>
  </si>
  <si>
    <t>Apr 4, 2012,</t>
  </si>
  <si>
    <t>+12485053***</t>
  </si>
  <si>
    <t>Apr 3, 2012,</t>
  </si>
  <si>
    <t>+5713473***</t>
  </si>
  <si>
    <t>Colombia-Bogota</t>
  </si>
  <si>
    <t>$0.056 /min.</t>
  </si>
  <si>
    <t>+14694675***</t>
  </si>
  <si>
    <t>+18044447***</t>
  </si>
  <si>
    <t>+12503729***</t>
  </si>
  <si>
    <t>+14122883***</t>
  </si>
  <si>
    <t>+4723333***</t>
  </si>
  <si>
    <t>Norway</t>
  </si>
  <si>
    <t>Apr 2, 2012,</t>
  </si>
  <si>
    <t>Mónica Viramontes</t>
  </si>
  <si>
    <t>+31703434***</t>
  </si>
  <si>
    <t>Arturo Contreras</t>
  </si>
  <si>
    <t>May 29, 2012,</t>
  </si>
  <si>
    <t>+4920181***</t>
  </si>
  <si>
    <t>Germany</t>
  </si>
  <si>
    <t>May 25, 2012,</t>
  </si>
  <si>
    <t>+17132098***</t>
  </si>
  <si>
    <t>+492018183***</t>
  </si>
  <si>
    <t>+15045815***</t>
  </si>
  <si>
    <t>May 24, 2012,</t>
  </si>
  <si>
    <t>+33149538***</t>
  </si>
  <si>
    <t>France</t>
  </si>
  <si>
    <t>+35361432***</t>
  </si>
  <si>
    <t>Ireland</t>
  </si>
  <si>
    <t>May 22, 2012,</t>
  </si>
  <si>
    <t>+12127624***</t>
  </si>
  <si>
    <t>May 21, 2012,</t>
  </si>
  <si>
    <t>Cristhian Gutiérrez</t>
  </si>
  <si>
    <t>+12147455***</t>
  </si>
  <si>
    <t>+5625996***</t>
  </si>
  <si>
    <t>+33155716***</t>
  </si>
  <si>
    <t>+13126094***</t>
  </si>
  <si>
    <t>+13379449***</t>
  </si>
  <si>
    <t>Elisa Enciso</t>
  </si>
  <si>
    <t>May 10, 2012,</t>
  </si>
  <si>
    <t>+527225095***</t>
  </si>
  <si>
    <t>Mexico</t>
  </si>
  <si>
    <t>$0.105 /min.</t>
  </si>
  <si>
    <t>+527222733***</t>
  </si>
  <si>
    <t>May 9, 2012,</t>
  </si>
  <si>
    <t>+5213331336***</t>
  </si>
  <si>
    <t>$0.336 /min.</t>
  </si>
  <si>
    <t>+18012262***</t>
  </si>
  <si>
    <t>+526144426***</t>
  </si>
  <si>
    <t>+15106578***</t>
  </si>
  <si>
    <t>May 8, 2012,</t>
  </si>
  <si>
    <t>+18008642***</t>
  </si>
  <si>
    <t>USA-Toll Free</t>
  </si>
  <si>
    <t>$0.000 /min.</t>
  </si>
  <si>
    <t>May 7, 2012,</t>
  </si>
  <si>
    <t>+13103183***</t>
  </si>
  <si>
    <t>May 15, 2012,</t>
  </si>
  <si>
    <t>+18187022***</t>
  </si>
  <si>
    <t>May 14, 2012,</t>
  </si>
  <si>
    <t>+13122071***</t>
  </si>
  <si>
    <t>+13058101***</t>
  </si>
  <si>
    <t>+12144683***</t>
  </si>
  <si>
    <t>+16504323***</t>
  </si>
  <si>
    <t>+442077966***</t>
  </si>
  <si>
    <t>+441142833***</t>
  </si>
  <si>
    <t>+8675528780***</t>
  </si>
  <si>
    <t>China</t>
  </si>
  <si>
    <t>+12604637***</t>
  </si>
  <si>
    <t>+441527547***</t>
  </si>
  <si>
    <t>+12604636***</t>
  </si>
  <si>
    <t>May 4, 2012,</t>
  </si>
  <si>
    <t>May 3, 2012,</t>
  </si>
  <si>
    <t>+582122653***</t>
  </si>
  <si>
    <t>Venezuela-Caracas</t>
  </si>
  <si>
    <t>$0.033 /min.</t>
  </si>
  <si>
    <t>Jaqueline Pérez</t>
  </si>
  <si>
    <t>+34932533***</t>
  </si>
  <si>
    <t>Spain</t>
  </si>
  <si>
    <t>+31703043***</t>
  </si>
  <si>
    <t>May 23, 2012,</t>
  </si>
  <si>
    <t>+16023803***</t>
  </si>
  <si>
    <t>+5627501***</t>
  </si>
  <si>
    <t>May 17, 2012,</t>
  </si>
  <si>
    <t>+49496659989***</t>
  </si>
  <si>
    <t>+49659989***</t>
  </si>
  <si>
    <t>May 16, 2012,</t>
  </si>
  <si>
    <t>+16179148***</t>
  </si>
  <si>
    <t>+5114415***</t>
  </si>
  <si>
    <t>Peru</t>
  </si>
  <si>
    <t>$0.031 /min.</t>
  </si>
  <si>
    <t>+5622064***</t>
  </si>
  <si>
    <t>+5622078***</t>
  </si>
  <si>
    <t>+5622071***</t>
  </si>
  <si>
    <t>Marca</t>
  </si>
  <si>
    <t>Modelo</t>
  </si>
  <si>
    <t>Interés</t>
  </si>
  <si>
    <t>Saturn</t>
  </si>
  <si>
    <t>99 Wagon</t>
  </si>
  <si>
    <t>Camión</t>
  </si>
  <si>
    <t>Dodge</t>
  </si>
  <si>
    <t>99 Ram Wagon</t>
  </si>
  <si>
    <t>Camioneta</t>
  </si>
  <si>
    <t>Ford</t>
  </si>
  <si>
    <t>99 Econoline</t>
  </si>
  <si>
    <t>Honda</t>
  </si>
  <si>
    <t>99 Prelude</t>
  </si>
  <si>
    <t>Coupé Deportivo</t>
  </si>
  <si>
    <t>Volkswagen</t>
  </si>
  <si>
    <t>99 GTI</t>
  </si>
  <si>
    <t>99 Civic</t>
  </si>
  <si>
    <t>Coupé Familiar</t>
  </si>
  <si>
    <t>99 Accord</t>
  </si>
  <si>
    <t>Chevrolet</t>
  </si>
  <si>
    <t>99 Blazer</t>
  </si>
  <si>
    <t>Deportivo</t>
  </si>
  <si>
    <t>99 Durango</t>
  </si>
  <si>
    <t>99 Explorer</t>
  </si>
  <si>
    <t>GMC</t>
  </si>
  <si>
    <t>99 Envoy</t>
  </si>
  <si>
    <t>99 Yukon</t>
  </si>
  <si>
    <t>Jeep</t>
  </si>
  <si>
    <t>99 Wrangler</t>
  </si>
  <si>
    <t>99 Cherokee</t>
  </si>
  <si>
    <t>Nissan</t>
  </si>
  <si>
    <t>99 Pathfinder</t>
  </si>
  <si>
    <t>Toyota</t>
  </si>
  <si>
    <t>99 4Runner</t>
  </si>
  <si>
    <t>99 Cavalier</t>
  </si>
  <si>
    <t>Descapotable</t>
  </si>
  <si>
    <t>99 Camaro</t>
  </si>
  <si>
    <t>Saab</t>
  </si>
  <si>
    <t>99 9-3</t>
  </si>
  <si>
    <t>99 Cabrio</t>
  </si>
  <si>
    <t>99 Astro Van</t>
  </si>
  <si>
    <t>Furgoneta</t>
  </si>
  <si>
    <t>99 Caravan</t>
  </si>
  <si>
    <t>99 Windstar</t>
  </si>
  <si>
    <t>Plymouth</t>
  </si>
  <si>
    <t>99 Voyager</t>
  </si>
  <si>
    <t>Mazda</t>
  </si>
  <si>
    <t>99 Millenia</t>
  </si>
  <si>
    <t>Sedán de Lujo</t>
  </si>
  <si>
    <t>Chrysler</t>
  </si>
  <si>
    <t>99 300M</t>
  </si>
  <si>
    <t>Sedán Deportivo</t>
  </si>
  <si>
    <t>99 Intrepid</t>
  </si>
  <si>
    <t>99 Malibu</t>
  </si>
  <si>
    <t>Sedán Familiar</t>
  </si>
  <si>
    <t>99 Lumina</t>
  </si>
  <si>
    <t>99 Concorde</t>
  </si>
  <si>
    <t>99 Escort</t>
  </si>
  <si>
    <t>99 Contour</t>
  </si>
  <si>
    <t>99 626</t>
  </si>
  <si>
    <t>99 Altima</t>
  </si>
  <si>
    <t>99 Breeze</t>
  </si>
  <si>
    <t>99 Sedan</t>
  </si>
  <si>
    <t>Suzuki</t>
  </si>
  <si>
    <t>99 Esteem</t>
  </si>
  <si>
    <t>99 Swift</t>
  </si>
  <si>
    <t>Area</t>
  </si>
  <si>
    <t>Nombre del Cliente</t>
  </si>
  <si>
    <t>Asunto</t>
  </si>
  <si>
    <t>Nombre del Asunto</t>
  </si>
  <si>
    <t>Contrato</t>
  </si>
  <si>
    <t>Fecha
Servicio</t>
  </si>
  <si>
    <t>Día</t>
  </si>
  <si>
    <t>Mes</t>
  </si>
  <si>
    <t>Días transcurridos</t>
  </si>
  <si>
    <t>2</t>
  </si>
  <si>
    <t>ACCOR SERVICIOS EMPRESARIALES,</t>
  </si>
  <si>
    <t>0146</t>
  </si>
  <si>
    <t>H</t>
  </si>
  <si>
    <t>ALFA LAVAL, S.A. DE C.V.</t>
  </si>
  <si>
    <t>0113</t>
  </si>
  <si>
    <t>ALFA DE OCCIDENTE, S.A. DE C.V. (113)</t>
  </si>
  <si>
    <t>C</t>
  </si>
  <si>
    <t>0101</t>
  </si>
  <si>
    <t>CORPORATIVO (101)</t>
  </si>
  <si>
    <t>0115</t>
  </si>
  <si>
    <t>INDUSTRIA DEL HIERRO, SA DE CV (115)</t>
  </si>
  <si>
    <t>ALTEC ELECTRONICA CHIHUAHUA,S.A. DE C.V.</t>
  </si>
  <si>
    <t>0116</t>
  </si>
  <si>
    <t>JUICIO NULIDAD VS.NEG.DEV.ISR 2004</t>
  </si>
  <si>
    <t>E</t>
  </si>
  <si>
    <t>CONSULTAS FISCALES 113</t>
  </si>
  <si>
    <t>AURIMAT, S.A. DE C.V.</t>
  </si>
  <si>
    <t>0129</t>
  </si>
  <si>
    <t>CORPORATIVO (O CAVASSUTO CC 7206) (129)</t>
  </si>
  <si>
    <t>BDF MEXICO, S.A. DE C.V.</t>
  </si>
  <si>
    <t>0102</t>
  </si>
  <si>
    <t>ASUNTOS CORPORATIVOS                0102</t>
  </si>
  <si>
    <t>0139</t>
  </si>
  <si>
    <t>SALUD</t>
  </si>
  <si>
    <t>0152</t>
  </si>
  <si>
    <t>COMERCIO EXTERIOR 0152</t>
  </si>
  <si>
    <t>0110</t>
  </si>
  <si>
    <t>CONTRATOS                           0110</t>
  </si>
  <si>
    <t>0158</t>
  </si>
  <si>
    <t>NIVEA DNAGE</t>
  </si>
  <si>
    <t>BECTON DICKINSON DE MEXICO, S.A. DE C.V.</t>
  </si>
  <si>
    <t>LIBORIO CASANOVA/PENAL 146</t>
  </si>
  <si>
    <t>0147</t>
  </si>
  <si>
    <t>IGUALA SEGURIDAD SOCIAL</t>
  </si>
  <si>
    <t>I</t>
  </si>
  <si>
    <t>0141</t>
  </si>
  <si>
    <t>DISTRIBUIDORA BD MEXICO, S.A. DE C.V.141</t>
  </si>
  <si>
    <t>0140</t>
  </si>
  <si>
    <t>BD HOLDING, S. DE R.L. DE C.V.   0140</t>
  </si>
  <si>
    <t>PROMEDICOR DE MEXICO S.A. DE C.V.  139</t>
  </si>
  <si>
    <t>0138</t>
  </si>
  <si>
    <t>PROCESOS PARA ESTERILIZACION, S.A.DE C.V</t>
  </si>
  <si>
    <t>BEECHWOOD DE MEXICO, S.A. DE C.V.</t>
  </si>
  <si>
    <t>BELL, BOYD &amp; LLOYD, LLC</t>
  </si>
  <si>
    <t>CONTRATOS   (101)</t>
  </si>
  <si>
    <t>BEROL, S. DE R.L. DE C.V.</t>
  </si>
  <si>
    <t>GENERAL</t>
  </si>
  <si>
    <t>BOTEMEX, S.A. DE C.V.</t>
  </si>
  <si>
    <t>0112</t>
  </si>
  <si>
    <t>BROWNSVILLE AND MATAMOROS BRIDGE CO.</t>
  </si>
  <si>
    <t>CONSULTAS FISCALES  (101)</t>
  </si>
  <si>
    <t>BURSON-MARSTELLER MEXICO,S.DE R.L.DE C.V</t>
  </si>
  <si>
    <t>ASUNTOS CORPORATIVOS 0102</t>
  </si>
  <si>
    <t>CARPLASTIC, S.A. DE C.V.</t>
  </si>
  <si>
    <t>0132</t>
  </si>
  <si>
    <t>J.F. VS.COMPENSACION OFICIO POR CREDITO</t>
  </si>
  <si>
    <t>0131</t>
  </si>
  <si>
    <t>CONSULTAS FISCALES / ADUANALES  131</t>
  </si>
  <si>
    <t>VISITA DOMICILIARIA SHCP            0110</t>
  </si>
  <si>
    <t>CASA CUERVO, S.A. DE C.V.</t>
  </si>
  <si>
    <t>0155</t>
  </si>
  <si>
    <t>JF 20791/04 OF 4740-CONFIR/CRITERIO (155</t>
  </si>
  <si>
    <t>0160</t>
  </si>
  <si>
    <t>JF 158/07 LIQ/IMPUES/IMPOR/ADUA/VER(160</t>
  </si>
  <si>
    <t>0170</t>
  </si>
  <si>
    <t>0163</t>
  </si>
  <si>
    <t>JF/ 08 RES/CONF/LIQ/IMPS/IMP/CON/RON(163</t>
  </si>
  <si>
    <t>0164</t>
  </si>
  <si>
    <t>JF 6529/08 NEG.FICTA RESOL.REC.REV. (164</t>
  </si>
  <si>
    <t>0130</t>
  </si>
  <si>
    <t>ETIQUETADO EXPORTACION (130)</t>
  </si>
  <si>
    <t>JF 19243/05 VS.LIQ.IMP/COM.EXT.02/03(158</t>
  </si>
  <si>
    <t>CILAG DE MEXICO, S. DE R.L. DE C.V.</t>
  </si>
  <si>
    <t>0100</t>
  </si>
  <si>
    <t>CONTRATOS 100</t>
  </si>
  <si>
    <t>0106</t>
  </si>
  <si>
    <t>JOSE MORA (CORPORATIVO)</t>
  </si>
  <si>
    <t>COCLISA, S. A. DE C. V.</t>
  </si>
  <si>
    <t>JF 422/06 VS NEG DEV ISR 2004 106</t>
  </si>
  <si>
    <t>COLGATE PALMOLIVE, S.A. DE C.V.</t>
  </si>
  <si>
    <t>0211</t>
  </si>
  <si>
    <t>IGUALA SEGURIDAD SOCIAL Y LABORAL  0211</t>
  </si>
  <si>
    <t>0216</t>
  </si>
  <si>
    <t>JF 17172/08 VS NEG FICTA DEV ISR 99 0216</t>
  </si>
  <si>
    <t>0209</t>
  </si>
  <si>
    <t>CITATORIO A MEDICOS 0209</t>
  </si>
  <si>
    <t>CONSULTAS FISCAL (102)</t>
  </si>
  <si>
    <t>0180</t>
  </si>
  <si>
    <t>JF 734/06 VS.RES.ISR 01 DERIV.CALC.COMP.</t>
  </si>
  <si>
    <t>0220</t>
  </si>
  <si>
    <t>JA VS DECRETO PRESIDENCIAL IMPORTAC 0220</t>
  </si>
  <si>
    <t>0213</t>
  </si>
  <si>
    <t>JF 13334/08-17-06-9 VS.NEG.FIC.DEV.ISR X</t>
  </si>
  <si>
    <t>0217</t>
  </si>
  <si>
    <t>J.A. VS.VISITA DOMICILIARIA IETU  0217</t>
  </si>
  <si>
    <t>0187</t>
  </si>
  <si>
    <t>CPIF VENT.INC.REC.REV.VS.LIQ.IVA 00 Y 01</t>
  </si>
  <si>
    <t>0215</t>
  </si>
  <si>
    <t>CPIF AUDITORIA IVA 2002  0215</t>
  </si>
  <si>
    <t>0205</t>
  </si>
  <si>
    <t>DEFENSA VS.LIQ.ISR 01(PRECIOS DE TRANSF)</t>
  </si>
  <si>
    <t>0202</t>
  </si>
  <si>
    <t>REC.DE REV.VS.LIQ.ISR 99(PREC.DE TRANSF)</t>
  </si>
  <si>
    <t>0193</t>
  </si>
  <si>
    <t>DEFENSA VS.LIQ.ISR 00(PRECIOS DE TRANSF)</t>
  </si>
  <si>
    <t>0194</t>
  </si>
  <si>
    <t>JF4521/06 VS.LIQ.IMPTO.S/LOT.RIFAS.SORTE</t>
  </si>
  <si>
    <t>CONAGRA</t>
  </si>
  <si>
    <t>0109</t>
  </si>
  <si>
    <t>CONAGRA HOLDINGS DE MEXICO, S.A. DE C.V.</t>
  </si>
  <si>
    <t>CORPORACION INDUSTRIAL MERCURIO,</t>
  </si>
  <si>
    <t>REFINANCIAMIENTO (106)</t>
  </si>
  <si>
    <t>0107</t>
  </si>
  <si>
    <t>JF/33172/04 RECH/OPCI/CAL/AVI/IMPAC/(107</t>
  </si>
  <si>
    <t>0108</t>
  </si>
  <si>
    <t>JF/33170/04NEG/FIC/DEV/IMPA 99/00/01(108</t>
  </si>
  <si>
    <t>CORPORATIVA DE SERVICIOS VILORE,</t>
  </si>
  <si>
    <t>CYTEC DE MEXICO, S.A. DE C.V.</t>
  </si>
  <si>
    <t>0119</t>
  </si>
  <si>
    <t>REC.REVOC.VS.CLASI.ARANCELARIA SUPERFLOC</t>
  </si>
  <si>
    <t>IMPORTACION RESINA DE POLIACRILAMIDA 108</t>
  </si>
  <si>
    <t>DIVERSOS CLIENTES</t>
  </si>
  <si>
    <t>1258</t>
  </si>
  <si>
    <t>NAUTADUTILH NV</t>
  </si>
  <si>
    <t>1353</t>
  </si>
  <si>
    <t>URIA MENENDEZ-IMPORT.VEHICULOS CHINOS</t>
  </si>
  <si>
    <t>1357</t>
  </si>
  <si>
    <t>DISNEY ENTERPRISES, INC.   1357</t>
  </si>
  <si>
    <t>1390</t>
  </si>
  <si>
    <t>CAISA (CATALIZADORA INDUSTRIAL,S.A.)1390</t>
  </si>
  <si>
    <t>1388</t>
  </si>
  <si>
    <t>PRICE SHOES- RECONO.ADEUDO SR.C.FOX</t>
  </si>
  <si>
    <t>1386</t>
  </si>
  <si>
    <t>GRUNFELD,DESIDERIO,LEBOWITZ,SILVERMAN &amp;</t>
  </si>
  <si>
    <t>1485</t>
  </si>
  <si>
    <t>NATIONAL STARCH FOOD   1485</t>
  </si>
  <si>
    <t>1501</t>
  </si>
  <si>
    <t>FERROCARRILES NACIONALES DE MEXICO 1501</t>
  </si>
  <si>
    <t>1495</t>
  </si>
  <si>
    <t>EDSON BEAS RODRIGUEZ JR.  1495</t>
  </si>
  <si>
    <t>1534</t>
  </si>
  <si>
    <t>DREAM WORKS ANIMATION (1534)</t>
  </si>
  <si>
    <t>1541</t>
  </si>
  <si>
    <t>HERMENEGILDO ZEGNA (1541)</t>
  </si>
  <si>
    <t>1542</t>
  </si>
  <si>
    <t>SRA. ELSA ARNAUD (1542)</t>
  </si>
  <si>
    <t>1548</t>
  </si>
  <si>
    <t>LOS OLIVOS / DEPILITE (1548)</t>
  </si>
  <si>
    <t>1559</t>
  </si>
  <si>
    <t>TYCO SERVICES,S.A. DE C.V. J.A.__/07 VS</t>
  </si>
  <si>
    <t>1553</t>
  </si>
  <si>
    <t>OMNICARGA,S.A.DE C.V. J.A.__/07 VS.IMPAC</t>
  </si>
  <si>
    <t>1569</t>
  </si>
  <si>
    <t>INTERNATIONAL NAVISTAR HOLDING MEXICO</t>
  </si>
  <si>
    <t>1582</t>
  </si>
  <si>
    <t>FUNDACION FORD 1582</t>
  </si>
  <si>
    <t>1595</t>
  </si>
  <si>
    <t>OMNIBUS EN LA COMARCA, S.A. DE C.V. J.A.</t>
  </si>
  <si>
    <t>1594</t>
  </si>
  <si>
    <t>INMOBILIARIA JUAN DE MONTORO,S.A. DE C.V</t>
  </si>
  <si>
    <t>1596</t>
  </si>
  <si>
    <t>OMNIBUS MEXICANOS, S.A. DE C.V. J.A.__07</t>
  </si>
  <si>
    <t>1639</t>
  </si>
  <si>
    <t>TECNOLOGIA EN NITROGENO   1639</t>
  </si>
  <si>
    <t>1640</t>
  </si>
  <si>
    <t>MORGAN LEWIS (NJ)</t>
  </si>
  <si>
    <t>1656</t>
  </si>
  <si>
    <t>TOTAL DE MEXICO                    1656</t>
  </si>
  <si>
    <t>1660</t>
  </si>
  <si>
    <t>TERRABANK (1660)</t>
  </si>
  <si>
    <t>1683</t>
  </si>
  <si>
    <t>GRUPO CORPORATIVO 2000 (1683)</t>
  </si>
  <si>
    <t>1682</t>
  </si>
  <si>
    <t>REV1 POWER SERVICES (1682)</t>
  </si>
  <si>
    <t>1691</t>
  </si>
  <si>
    <t>RESONANCE ALIANCE, LTD (1691)</t>
  </si>
  <si>
    <t>1689</t>
  </si>
  <si>
    <t>MONICA RABAGO GUADARRAMA  (1689)</t>
  </si>
  <si>
    <t>1695</t>
  </si>
  <si>
    <t>BERNAL/DOROT (1695)</t>
  </si>
  <si>
    <t>1705</t>
  </si>
  <si>
    <t>RKI CONFIDENCIAL (1705)</t>
  </si>
  <si>
    <t>1720</t>
  </si>
  <si>
    <t>GRUPO INDUSTRIAL C&amp;A, S.A. DE C.V. 1720</t>
  </si>
  <si>
    <t>1718</t>
  </si>
  <si>
    <t>PROMOCION GONZALO AGUILAR (1718)</t>
  </si>
  <si>
    <t>1566</t>
  </si>
  <si>
    <t>A.D.B. (1566)</t>
  </si>
  <si>
    <t>1748</t>
  </si>
  <si>
    <t>TRANSP.AEREOS DEL CONTINENTE AMERICANO</t>
  </si>
  <si>
    <t>1757</t>
  </si>
  <si>
    <t>LIC. LUIS ORTIZ HIDALGO (1757)</t>
  </si>
  <si>
    <t>1758</t>
  </si>
  <si>
    <t>LIC. IGNACIO ORENDAIN (1758)</t>
  </si>
  <si>
    <t>1762</t>
  </si>
  <si>
    <t>SR. ANGEL DIAZ (1762)</t>
  </si>
  <si>
    <t>Monto</t>
  </si>
  <si>
    <t>Meses</t>
  </si>
  <si>
    <t>Aceptado</t>
  </si>
  <si>
    <t>Rechazado</t>
  </si>
  <si>
    <t>REGIMEN FISCAL DEL VALE 2014</t>
  </si>
  <si>
    <t>JA/56/2014 VS.NVA.VISITA AUDI.00/03 (170</t>
  </si>
  <si>
    <t>JA 2014 VS. IETU. (112)</t>
  </si>
  <si>
    <t>JA 2014 VS IETU (108)</t>
  </si>
  <si>
    <t>RESOL RECTIF DE PRIMA 2014-2014    116</t>
  </si>
  <si>
    <t>Clientes</t>
  </si>
  <si>
    <t>Forma de pago</t>
  </si>
  <si>
    <t>cheque</t>
  </si>
  <si>
    <t>Albañil</t>
  </si>
  <si>
    <t>normal</t>
  </si>
  <si>
    <t>P30</t>
  </si>
  <si>
    <t>Herrero</t>
  </si>
  <si>
    <t>contado</t>
  </si>
  <si>
    <t>TC</t>
  </si>
  <si>
    <t>Electricista</t>
  </si>
  <si>
    <t>habitual</t>
  </si>
  <si>
    <t>P60</t>
  </si>
  <si>
    <t>Temperatura en Grados Centígrados</t>
  </si>
  <si>
    <t>Taxco</t>
  </si>
  <si>
    <t>Iguala</t>
  </si>
  <si>
    <t>Acapulco</t>
  </si>
  <si>
    <t>Chilpancingo</t>
  </si>
  <si>
    <t>Zihuatanejo</t>
  </si>
  <si>
    <t>Clasificación</t>
  </si>
  <si>
    <t>Problema 2</t>
  </si>
  <si>
    <t>División</t>
  </si>
  <si>
    <t>Producto</t>
  </si>
  <si>
    <t>Unidades</t>
  </si>
  <si>
    <t>ventas</t>
  </si>
  <si>
    <t>A</t>
  </si>
  <si>
    <t>DEPORTES</t>
  </si>
  <si>
    <t>RAQUETA</t>
  </si>
  <si>
    <t>ESTE</t>
  </si>
  <si>
    <t>B</t>
  </si>
  <si>
    <t>TENIS</t>
  </si>
  <si>
    <t>JUGUETES</t>
  </si>
  <si>
    <t>MUÑECA</t>
  </si>
  <si>
    <t>OESTE</t>
  </si>
  <si>
    <t>J. ELECTRONICOS</t>
  </si>
  <si>
    <t>NINTENDO</t>
  </si>
  <si>
    <t>SUR</t>
  </si>
  <si>
    <t>COMPUTADORAS</t>
  </si>
  <si>
    <t>DELL386</t>
  </si>
  <si>
    <t>NORTE</t>
  </si>
  <si>
    <t>SOFTWARE</t>
  </si>
  <si>
    <t>EXCEL</t>
  </si>
  <si>
    <t>SONY VAIO</t>
  </si>
  <si>
    <t>PAPELERIA</t>
  </si>
  <si>
    <t>PLUMAS</t>
  </si>
  <si>
    <t>D</t>
  </si>
  <si>
    <t>LIBROS</t>
  </si>
  <si>
    <t>PETER PAN</t>
  </si>
  <si>
    <t>HARRY POTTER</t>
  </si>
  <si>
    <t>PELOTA</t>
  </si>
  <si>
    <t>WORD</t>
  </si>
  <si>
    <t>CUADERNO 12</t>
  </si>
  <si>
    <t>Descuentos</t>
  </si>
  <si>
    <t>forma de pago</t>
  </si>
  <si>
    <t>Nombre</t>
  </si>
  <si>
    <t>Apellido</t>
  </si>
  <si>
    <t>Correo</t>
  </si>
  <si>
    <t>Teléfono (81)</t>
  </si>
  <si>
    <t xml:space="preserve"> CARLOS</t>
  </si>
  <si>
    <t>VELAZQUEZ DE LEON OBREGON</t>
  </si>
  <si>
    <t xml:space="preserve">CONTRATOS  </t>
  </si>
  <si>
    <t>carlosv@basham.com.mx</t>
  </si>
  <si>
    <t>8299-2101</t>
  </si>
  <si>
    <t>ENRIQUE</t>
  </si>
  <si>
    <t xml:space="preserve">GARCIA CONDE </t>
  </si>
  <si>
    <t xml:space="preserve">LABORAL  </t>
  </si>
  <si>
    <t>conde@basham.com.mx</t>
  </si>
  <si>
    <t>1340-8800</t>
  </si>
  <si>
    <t>CLAUDIA</t>
  </si>
  <si>
    <t xml:space="preserve">ARIZMENDI MALDONADO </t>
  </si>
  <si>
    <t>CONTRATOS</t>
  </si>
  <si>
    <t>carizmendi@basham.com.mx</t>
  </si>
  <si>
    <t>1340-8802</t>
  </si>
  <si>
    <t>MARIO RUBEN</t>
  </si>
  <si>
    <t xml:space="preserve">ARROYO RAMIREZ </t>
  </si>
  <si>
    <t>CIVIL</t>
  </si>
  <si>
    <t>marroyo@basham.com.mx</t>
  </si>
  <si>
    <t>1340-8806</t>
  </si>
  <si>
    <t>RODRIGO RAMON</t>
  </si>
  <si>
    <t xml:space="preserve">BACA BONIFAZ </t>
  </si>
  <si>
    <t>COMERCIO EXTERIOR</t>
  </si>
  <si>
    <t>rbaca@basham.com.mx</t>
  </si>
  <si>
    <t>8299-2100</t>
  </si>
  <si>
    <t>MIGUEL ANGEL</t>
  </si>
  <si>
    <t xml:space="preserve">  DE ANDA GONZALEZ </t>
  </si>
  <si>
    <t>LABORAL</t>
  </si>
  <si>
    <t>mdeanda@basham.com.mx</t>
  </si>
  <si>
    <t>1340-8807</t>
  </si>
  <si>
    <t xml:space="preserve"> GERARDO JESUS</t>
  </si>
  <si>
    <t xml:space="preserve">DIAZ ELIZONDO </t>
  </si>
  <si>
    <t>gdiaz@basham.com.mx</t>
  </si>
  <si>
    <t>1340-8812</t>
  </si>
  <si>
    <t>JAIME</t>
  </si>
  <si>
    <t xml:space="preserve">ESPINOSA DE LOS MONTEROS FLORES </t>
  </si>
  <si>
    <t>FISCAL</t>
  </si>
  <si>
    <t>jemonteros@basham.com.mx</t>
  </si>
  <si>
    <t>1340-8805</t>
  </si>
  <si>
    <t>RAUL ALBERTO</t>
  </si>
  <si>
    <t xml:space="preserve">FERNANDEZ ALMAGUER </t>
  </si>
  <si>
    <t>rafernandez@basham.com.mx</t>
  </si>
  <si>
    <t>REGINA</t>
  </si>
  <si>
    <t xml:space="preserve">FERNANDEZ ORENDAIN </t>
  </si>
  <si>
    <t>PROPIEDAD INTELECTUAL</t>
  </si>
  <si>
    <t>rfernandez@basham.com.mx</t>
  </si>
  <si>
    <t>CATALINA</t>
  </si>
  <si>
    <t xml:space="preserve">FERNANDEZ ZERTUCHE </t>
  </si>
  <si>
    <t>cfernandez@basham.com.mx</t>
  </si>
  <si>
    <t>MONICA</t>
  </si>
  <si>
    <t xml:space="preserve">GARCIA IZAGUIRRE MONTEMAYOR </t>
  </si>
  <si>
    <t>mgarcia@basham.com.mx</t>
  </si>
  <si>
    <t>1340-8803</t>
  </si>
  <si>
    <t xml:space="preserve">  MARIA TERESA</t>
  </si>
  <si>
    <t xml:space="preserve">  GARZA LOZANO </t>
  </si>
  <si>
    <t>mgarza@basham.com.mx</t>
  </si>
  <si>
    <t>1340-8813</t>
  </si>
  <si>
    <t>ZINDY LILIANA</t>
  </si>
  <si>
    <t xml:space="preserve">GONZALEZ GONZALEZ </t>
  </si>
  <si>
    <t>zgonzalez@basham.com.mx</t>
  </si>
  <si>
    <t>FRANCISCO</t>
  </si>
  <si>
    <t xml:space="preserve">GUAJARDO RAMIREZ </t>
  </si>
  <si>
    <t>ENERGIA</t>
  </si>
  <si>
    <t>fguajardo@basham.com.mx</t>
  </si>
  <si>
    <t>PERLA CECILIA</t>
  </si>
  <si>
    <t xml:space="preserve">MARTINEZ LOZANO </t>
  </si>
  <si>
    <t>pmartinez@basham.com.mx</t>
  </si>
  <si>
    <t>LUIS FERNANDO</t>
  </si>
  <si>
    <t xml:space="preserve">MARTINEZ SERNA </t>
  </si>
  <si>
    <t>lfmartinez@basham.com.mx</t>
  </si>
  <si>
    <t>1340-8804</t>
  </si>
  <si>
    <t>JORGE LUIS</t>
  </si>
  <si>
    <t xml:space="preserve">PEREZ RODRIGUEZ </t>
  </si>
  <si>
    <t>jlperez@basham.com.mx</t>
  </si>
  <si>
    <t>1340-8809</t>
  </si>
  <si>
    <t xml:space="preserve">  JUAN</t>
  </si>
  <si>
    <t xml:space="preserve">RODRIGUEZ RODRIGUEZ LEON </t>
  </si>
  <si>
    <t>lrodriguez@basham.com.mx</t>
  </si>
  <si>
    <t>1340-8808</t>
  </si>
  <si>
    <t>RAUL</t>
  </si>
  <si>
    <t xml:space="preserve"> VILLARREAL GARZA </t>
  </si>
  <si>
    <t>rvillarreal@basham.com.mx</t>
  </si>
  <si>
    <t>VENDEDOR</t>
  </si>
  <si>
    <t>Vtas. al mes</t>
  </si>
  <si>
    <t>Comisión</t>
  </si>
  <si>
    <t>Julián García</t>
  </si>
  <si>
    <t>Mayor:</t>
  </si>
  <si>
    <t>Jesús López</t>
  </si>
  <si>
    <t>Menor:</t>
  </si>
  <si>
    <t>Mónica Hernández</t>
  </si>
  <si>
    <t>Pedro Suárez</t>
  </si>
  <si>
    <t>Miriam Romero</t>
  </si>
  <si>
    <t>Ventas al mes</t>
  </si>
  <si>
    <t>Total</t>
  </si>
  <si>
    <t># de Empledo</t>
  </si>
  <si>
    <t>CARLOS</t>
  </si>
  <si>
    <t>GERARDO JESUS</t>
  </si>
  <si>
    <t>MARIA TERESA</t>
  </si>
  <si>
    <t>JUAN</t>
  </si>
  <si>
    <t>GARCIA CONDE</t>
  </si>
  <si>
    <t>ARIZMENDI MALDONADO</t>
  </si>
  <si>
    <t>ARROYO RAMIREZ</t>
  </si>
  <si>
    <t>BACA BONIFAZ</t>
  </si>
  <si>
    <t>DE ANDA GONZALEZ</t>
  </si>
  <si>
    <t>DIAZ ELIZONDO</t>
  </si>
  <si>
    <t>ESPINOSA DE LOS MONTEROS FLORES</t>
  </si>
  <si>
    <t>FERNANDEZ ALMAGUER</t>
  </si>
  <si>
    <t>FERNANDEZ ORENDAIN</t>
  </si>
  <si>
    <t>FERNANDEZ ZERTUCHE</t>
  </si>
  <si>
    <t>GARCIA IZAGUIRRE MONTEMAYOR</t>
  </si>
  <si>
    <t>GARZA LOZANO</t>
  </si>
  <si>
    <t>GONZALEZ GONZALEZ</t>
  </si>
  <si>
    <t>GUAJARDO RAMIREZ</t>
  </si>
  <si>
    <t>MARTINEZ LOZANO</t>
  </si>
  <si>
    <t>MARTINEZ SERNA</t>
  </si>
  <si>
    <t>PEREZ RODRIGUEZ</t>
  </si>
  <si>
    <t>RODRIGUEZ RODRIGUEZ LEON</t>
  </si>
  <si>
    <t>VILLARREAL GARZA</t>
  </si>
  <si>
    <t>Formato a llenar</t>
  </si>
  <si>
    <t># de empleado:</t>
  </si>
  <si>
    <t>Nombre:</t>
  </si>
  <si>
    <t>Apellidos:</t>
  </si>
  <si>
    <t>Área:</t>
  </si>
  <si>
    <t>Correo:</t>
  </si>
  <si>
    <t>Teléfono:</t>
  </si>
  <si>
    <t>Producto 
Vendido</t>
  </si>
  <si>
    <t>Monto de la venta</t>
  </si>
  <si>
    <t>Mes de venta</t>
  </si>
  <si>
    <t>Febrero</t>
  </si>
  <si>
    <t>Marzo</t>
  </si>
  <si>
    <t>Enero</t>
  </si>
  <si>
    <t>Abril</t>
  </si>
  <si>
    <t>Buscar V</t>
  </si>
  <si>
    <t>Renault</t>
  </si>
  <si>
    <t>Dias Laborales</t>
  </si>
  <si>
    <t>Volvo</t>
  </si>
  <si>
    <t>Ferrari</t>
  </si>
  <si>
    <t>Función Índice y Coincidir</t>
  </si>
  <si>
    <t>Trámite</t>
  </si>
  <si>
    <t>Préstamos del mes de la caja popular</t>
  </si>
  <si>
    <t>Línea de producto</t>
  </si>
  <si>
    <t>Región</t>
  </si>
  <si>
    <t>Área</t>
  </si>
  <si>
    <t>Estatus</t>
  </si>
  <si>
    <t>Cliente</t>
  </si>
  <si>
    <t>Temperatura promedio</t>
  </si>
  <si>
    <t>% de días calurosos</t>
  </si>
  <si>
    <t>Unidades compradas</t>
  </si>
  <si>
    <t>Tipo de cliente</t>
  </si>
  <si>
    <t>Precio unitario</t>
  </si>
  <si>
    <t>Descuento</t>
  </si>
  <si>
    <t>Total a pagar</t>
  </si>
  <si>
    <t>Base de datos</t>
  </si>
  <si>
    <t>Es un conjunto de info que se relaciona entre si misma</t>
  </si>
  <si>
    <t>Ctrl + shift + barra</t>
  </si>
  <si>
    <t>Ctrl + *</t>
  </si>
  <si>
    <t>La selección es continua hasta que exista una fila y/o columna sin info</t>
  </si>
  <si>
    <r>
      <t xml:space="preserve">5 </t>
    </r>
    <r>
      <rPr>
        <i/>
        <sz val="10"/>
        <rFont val="Arial"/>
        <family val="2"/>
      </rPr>
      <t xml:space="preserve">posibles </t>
    </r>
    <r>
      <rPr>
        <sz val="10"/>
        <rFont val="Arial"/>
        <family val="2"/>
      </rPr>
      <t>problemáticas al analizar una BD</t>
    </r>
  </si>
  <si>
    <t>Celdas sin información</t>
  </si>
  <si>
    <t>Celdas con fórmulas y/o Fx</t>
  </si>
  <si>
    <t>Celdas combinadas</t>
  </si>
  <si>
    <t>Ausencia de títulos / títulos repetidos</t>
  </si>
  <si>
    <t>La info no corresponde a la BD</t>
  </si>
  <si>
    <t>Soluciones:</t>
  </si>
  <si>
    <t>1. La información se rellena de acuerdo a la naturaleza de la columna</t>
  </si>
  <si>
    <t>1.1 La alineación natural de la info en la celda determina si es númérica o textual</t>
  </si>
  <si>
    <t>1.1.2. La información alineada naturalmente a la izquierda, es información textual</t>
  </si>
  <si>
    <t>1.1.1. La información alineada naturalmente a la derecha, es información numérica</t>
  </si>
  <si>
    <t>2. Para quitar fórmulas y Fx se aplicará un "Pegado Especial"</t>
  </si>
  <si>
    <t>Pegado especial</t>
  </si>
  <si>
    <t>Pega la info previamente copiada, en un formato distinto</t>
  </si>
  <si>
    <t>Ctrl + alt + V</t>
  </si>
  <si>
    <t>3. Para saber si existen celdas combinadas en la BD, se deberá de seleccionar la misma. Si el botón está activo, se entenderá que, por lo menos hay dos celdas combinadas</t>
  </si>
  <si>
    <t>3.1. Para separar las celdas combinadas se apretará nuevamente el botón de "combinar celdas"</t>
  </si>
  <si>
    <t>4. Inclusión y/o modificación del título</t>
  </si>
  <si>
    <t>Es sugerible incluir un título que represente, sin repeticiones, a la columna en comento</t>
  </si>
  <si>
    <t>5. La info que no corresponda deberá de indentificarse para su modificación o, en su caso, su eliminación+</t>
  </si>
  <si>
    <t>Formato de tabla</t>
  </si>
  <si>
    <t>Nos permite organizar y administrar la info que deseamos analizar</t>
  </si>
  <si>
    <t>Ctrl + Q</t>
  </si>
  <si>
    <t>Ctrl + T</t>
  </si>
  <si>
    <t>Agrupación</t>
  </si>
  <si>
    <t>Es un conjunto de info a partir de una categoría y sus respectivas jerarquías</t>
  </si>
  <si>
    <t>La selección se realizará en filas o columnas completas</t>
  </si>
  <si>
    <r>
      <t xml:space="preserve">Tenemos hasta </t>
    </r>
    <r>
      <rPr>
        <b/>
        <sz val="10"/>
        <rFont val="Arial"/>
        <family val="2"/>
      </rPr>
      <t xml:space="preserve">8 niveles </t>
    </r>
    <r>
      <rPr>
        <sz val="10"/>
        <rFont val="Arial"/>
        <family val="2"/>
      </rPr>
      <t>de agrupación (8 en filas y 8 en columnas)</t>
    </r>
  </si>
  <si>
    <t>La info seleccionada es la que no se desea visualizar</t>
  </si>
  <si>
    <t>Shift + alt + flecha derecha</t>
  </si>
  <si>
    <t>Desagrupar</t>
  </si>
  <si>
    <t>Shift + alt + flecha izquierda</t>
  </si>
  <si>
    <t>Comandos complementarios</t>
  </si>
  <si>
    <t>Ctrl + barra</t>
  </si>
  <si>
    <t>Selección de columnas</t>
  </si>
  <si>
    <t>Shift + barra</t>
  </si>
  <si>
    <t>Selección de filas</t>
  </si>
  <si>
    <t>Selección continua</t>
  </si>
  <si>
    <t>Ejemplos:</t>
  </si>
  <si>
    <t>Categoría</t>
  </si>
  <si>
    <t>Jerarquía</t>
  </si>
  <si>
    <t>Territorio</t>
  </si>
  <si>
    <t>Temporalidad</t>
  </si>
  <si>
    <t>Dato importante:</t>
  </si>
  <si>
    <t>El análisis se aplica a partir de las experiencias académicas y profesionales, por lo que no es correcto suponer que uno tiene más validez que otro</t>
  </si>
  <si>
    <t>Ejercicio complementario:</t>
  </si>
  <si>
    <t>A partir de un análisis previo a la BD, aplicar agrupaciones en filas</t>
  </si>
  <si>
    <t>Orden</t>
  </si>
  <si>
    <t>Valor de una celda</t>
  </si>
  <si>
    <t>Textual</t>
  </si>
  <si>
    <t>Númerica</t>
  </si>
  <si>
    <t>Color de una celda</t>
  </si>
  <si>
    <t>Color de la fuente</t>
  </si>
  <si>
    <t>Conjunto de íconos</t>
  </si>
  <si>
    <t>Subtotales. Valor antes del Total General</t>
  </si>
  <si>
    <t>Suma</t>
  </si>
  <si>
    <t>Aplican únicamente con info numérica</t>
  </si>
  <si>
    <t>Promedio</t>
  </si>
  <si>
    <t>Máximo</t>
  </si>
  <si>
    <t>Mínimo</t>
  </si>
  <si>
    <t>Recuento</t>
  </si>
  <si>
    <t>Aplica con cualquier tipo de info
Cuenta las celdas ocupadas y seleccionadas</t>
  </si>
  <si>
    <t>Para cada cambio en:</t>
  </si>
  <si>
    <t>Usar Fx</t>
  </si>
  <si>
    <t>Aplicar subtotal a:</t>
  </si>
  <si>
    <t>¿Cuál es la duración promedio de llamadas hechas a cada País?</t>
  </si>
  <si>
    <t>¿Cuál es el minuto y segundo mayor y menor de llamadas hechas por ejecutivo?</t>
  </si>
  <si>
    <t>Ejecutivo</t>
  </si>
  <si>
    <t>Máximo / mínimo</t>
  </si>
  <si>
    <t>Minutos / Segundos</t>
  </si>
  <si>
    <t>¿Cuál es el monto promedio de llamadas hechas por cada Ejecutivo?</t>
  </si>
  <si>
    <t>¿Cuál es la duración total de llamadas hechas por cada Ejecutivo?</t>
  </si>
  <si>
    <r>
      <t xml:space="preserve">Antes de aplicar un Subtotal, se deberá de </t>
    </r>
    <r>
      <rPr>
        <b/>
        <sz val="11"/>
        <color theme="1"/>
        <rFont val="Calibri"/>
        <family val="2"/>
        <scheme val="minor"/>
      </rPr>
      <t>ordenar</t>
    </r>
    <r>
      <rPr>
        <sz val="11"/>
        <color theme="1"/>
        <rFont val="Calibri"/>
        <family val="2"/>
        <scheme val="minor"/>
      </rPr>
      <t xml:space="preserve"> el "Para cada cambio en", para que las variables se encuentren por bloques</t>
    </r>
  </si>
  <si>
    <t>¿Cuál es el monto total de llamadas hechas a cada País?</t>
  </si>
  <si>
    <t>1. Asignar nombre</t>
  </si>
  <si>
    <t>2. Resumen con tabla dinámica</t>
  </si>
  <si>
    <t>El formato de Tabla es sugerible antes de aplicar una Tabla Dinámica</t>
  </si>
  <si>
    <t>Características</t>
  </si>
  <si>
    <t>Resuelve la combinación de celdas inhabilitando la herramienta</t>
  </si>
  <si>
    <t>Resuelve la duplicidad y ausencia de títulos automatizando diferencia entre ellos</t>
  </si>
  <si>
    <t>La información de que se incluya inmediatamente a la derecha o hacia abajo, formará automáticamente parte del formato de tabla</t>
  </si>
  <si>
    <t>Cuando se baja la visualización de la Tabla, los títulos de la misma se mantienen visibles</t>
  </si>
  <si>
    <t>3. Quita duplicados. De acuerdo a la columna seleccionada, quitará datos duplicados, indicando cuántos se eliminan y cuántos se quedan como datos únicos</t>
  </si>
  <si>
    <t>4. Segmentación de datos. Es un filtro interactivo a partir del cual se pueden concluir características de la BD</t>
  </si>
  <si>
    <t>5. Fila de totales. Nos automatiza Suma, Promedio, Máximo, Mínimo y Recuento en la última fila del formato de Tabla a partir de un desplegable</t>
  </si>
  <si>
    <t>Para ordenar una columna no es necesario seleccionar la columna en comento. Basta con posicionarnos en una celda de la columna correspondiente.</t>
  </si>
  <si>
    <t>Para ordenar columnas sin que el orden anterior se vea afectado, se utilizará el botón de "Ordenar". En el se podrán incluir niveles de orden</t>
  </si>
  <si>
    <r>
      <t xml:space="preserve">Filtros
</t>
    </r>
    <r>
      <rPr>
        <sz val="11"/>
        <color theme="5" tint="-0.249977111117893"/>
        <rFont val="Calibri"/>
        <family val="2"/>
        <scheme val="minor"/>
      </rPr>
      <t>Ctrl + Shift + L</t>
    </r>
  </si>
  <si>
    <t>Condiciones numérica</t>
  </si>
  <si>
    <t>Condiciones textuales</t>
  </si>
  <si>
    <t>Y</t>
  </si>
  <si>
    <t>Hace que todas las condiciones se cumplan al mismo tiempo</t>
  </si>
  <si>
    <t>&gt;</t>
  </si>
  <si>
    <t>&lt;</t>
  </si>
  <si>
    <t>Que inicia</t>
  </si>
  <si>
    <t>Que termina</t>
  </si>
  <si>
    <t>O</t>
  </si>
  <si>
    <t>&gt;=</t>
  </si>
  <si>
    <t>&lt;=</t>
  </si>
  <si>
    <t>Que contiene</t>
  </si>
  <si>
    <t>Que no contiene</t>
  </si>
  <si>
    <t>&lt;&gt;</t>
  </si>
  <si>
    <t>=</t>
  </si>
  <si>
    <t>Que es igual</t>
  </si>
  <si>
    <t>Que es distinto</t>
  </si>
  <si>
    <t>&gt;=0.2</t>
  </si>
  <si>
    <t>&lt;=0.6</t>
  </si>
  <si>
    <t>&lt;=0.2</t>
  </si>
  <si>
    <t>&gt;=0.6</t>
  </si>
  <si>
    <t>Ejecutivos cuyo nombre empiece con A</t>
  </si>
  <si>
    <t>Ejecutivos cuyo nombre empiece con M</t>
  </si>
  <si>
    <t>Palabras que contengan A</t>
  </si>
  <si>
    <t>Palabras que contengan M</t>
  </si>
  <si>
    <t>Hace que se cumpla una condición u otra o ambas</t>
  </si>
  <si>
    <t>Porque:</t>
  </si>
  <si>
    <t>No es posible cumplir con las dos condiciones al mismo tiempo. O se empieza con A o se empieza con M</t>
  </si>
  <si>
    <t>Me permite visualizar información en específico</t>
  </si>
  <si>
    <t>Se cumplen las dos condiciones al mismo tiempo</t>
  </si>
  <si>
    <t>Se cumplen las dos condiciones por separado y la intersección entre ambas</t>
  </si>
  <si>
    <t>Se cumplen las condiciones por separado</t>
  </si>
  <si>
    <t>Muestra las columnas con información textual de la A a la Z sin repeticiones
Muestra las columnas con información numérica de menor a mayor sin repeticiones</t>
  </si>
  <si>
    <t>Precio2</t>
  </si>
  <si>
    <t>Precio3</t>
  </si>
  <si>
    <t>TOTAL DE PRECIOS</t>
  </si>
  <si>
    <t>||</t>
  </si>
  <si>
    <t>Columna1</t>
  </si>
  <si>
    <t>Columna2</t>
  </si>
  <si>
    <t>Columna3</t>
  </si>
  <si>
    <t>Columna4</t>
  </si>
  <si>
    <t>Columna5</t>
  </si>
  <si>
    <t>Columna6</t>
  </si>
  <si>
    <t>Columna7</t>
  </si>
  <si>
    <t>Columna8</t>
  </si>
  <si>
    <t>Columna9</t>
  </si>
  <si>
    <t>Columna10</t>
  </si>
  <si>
    <t>Columna11</t>
  </si>
  <si>
    <t>Columna12</t>
  </si>
  <si>
    <t>Columna13</t>
  </si>
  <si>
    <t>Columna14</t>
  </si>
  <si>
    <t>Columna15</t>
  </si>
  <si>
    <t>Columna16</t>
  </si>
  <si>
    <t>Columna17</t>
  </si>
  <si>
    <t>Columna18</t>
  </si>
  <si>
    <t>Columna19</t>
  </si>
  <si>
    <t>Columna20</t>
  </si>
  <si>
    <t>Columna21</t>
  </si>
  <si>
    <t>3600</t>
  </si>
  <si>
    <t>30000</t>
  </si>
  <si>
    <t>12000</t>
  </si>
  <si>
    <t>615035.4</t>
  </si>
  <si>
    <t>Gnancia</t>
  </si>
  <si>
    <t>Total general</t>
  </si>
  <si>
    <t>Total Brazil-Sao Paulo</t>
  </si>
  <si>
    <t>Total France</t>
  </si>
  <si>
    <t>Total Germany</t>
  </si>
  <si>
    <t>Total Ireland</t>
  </si>
  <si>
    <t>Total USA</t>
  </si>
  <si>
    <t>Total Chile</t>
  </si>
  <si>
    <t>Total Mexico</t>
  </si>
  <si>
    <t>Total USA-Toll Free</t>
  </si>
  <si>
    <t>Total Canada</t>
  </si>
  <si>
    <t>Total China</t>
  </si>
  <si>
    <t>Total Colombia-Bogota</t>
  </si>
  <si>
    <t>Total Netherlands</t>
  </si>
  <si>
    <t>Total Norway</t>
  </si>
  <si>
    <t>Total United Kingdom</t>
  </si>
  <si>
    <t>Total Venezuela-Caracas</t>
  </si>
  <si>
    <t>Total Spain</t>
  </si>
  <si>
    <t>Total Peru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</si>
</sst>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  <numFmt numFmtId="165" formatCode="_-* #,##0\ &quot;pta&quot;_-;\-* #,##0\ &quot;pta&quot;_-;_-* &quot;-&quot;\ &quot;pta&quot;_-;_-@_-"/>
    <numFmt numFmtId="166" formatCode="_(&quot;$&quot;* #,##0.00_);_(&quot;$&quot;* \(#,##0.00\);_(&quot;$&quot;* &quot;-&quot;??_);_(@_)"/>
    <numFmt numFmtId="167" formatCode="#,##0\ [$Pts-C0A]"/>
    <numFmt numFmtId="168" formatCode="#,##0;[Red]#,##0"/>
    <numFmt numFmtId="169" formatCode="&quot;$&quot;#,##0.00;[Red]&quot;$&quot;#,##0.00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FFFF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0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0"/>
      <color theme="5"/>
      <name val="Arial"/>
      <family val="2"/>
    </font>
    <font>
      <sz val="10"/>
      <color theme="5"/>
      <name val="Arial"/>
      <family val="2"/>
    </font>
    <font>
      <b/>
      <sz val="10"/>
      <color theme="9" tint="-0.249977111117893"/>
      <name val="Arial"/>
      <family val="2"/>
    </font>
    <font>
      <sz val="10"/>
      <color theme="9" tint="-0.249977111117893"/>
      <name val="Arial"/>
      <family val="2"/>
    </font>
    <font>
      <b/>
      <sz val="10"/>
      <color theme="7" tint="-0.249977111117893"/>
      <name val="Arial"/>
      <family val="2"/>
    </font>
    <font>
      <sz val="11"/>
      <color theme="7" tint="-0.249977111117893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0"/>
      <color theme="5" tint="-0.249977111117893"/>
      <name val="Arial"/>
      <family val="2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3">
    <xf numFmtId="0" fontId="0" fillId="0" borderId="0" xfId="0"/>
    <xf numFmtId="0" fontId="1" fillId="0" borderId="0" xfId="6"/>
    <xf numFmtId="0" fontId="4" fillId="2" borderId="0" xfId="7" applyFont="1" applyFill="1" applyAlignment="1">
      <alignment horizontal="center"/>
    </xf>
    <xf numFmtId="44" fontId="4" fillId="2" borderId="0" xfId="4" applyFont="1" applyFill="1" applyAlignment="1">
      <alignment horizontal="center"/>
    </xf>
    <xf numFmtId="0" fontId="3" fillId="0" borderId="0" xfId="7"/>
    <xf numFmtId="0" fontId="3" fillId="0" borderId="0" xfId="7" quotePrefix="1"/>
    <xf numFmtId="44" fontId="3" fillId="0" borderId="0" xfId="4" applyFill="1" applyBorder="1"/>
    <xf numFmtId="44" fontId="3" fillId="0" borderId="0" xfId="4"/>
    <xf numFmtId="165" fontId="2" fillId="0" borderId="0" xfId="3" applyFont="1"/>
    <xf numFmtId="0" fontId="2" fillId="0" borderId="0" xfId="7" applyFont="1"/>
    <xf numFmtId="17" fontId="2" fillId="0" borderId="0" xfId="7" applyNumberFormat="1" applyFont="1"/>
    <xf numFmtId="165" fontId="3" fillId="0" borderId="0" xfId="3"/>
    <xf numFmtId="0" fontId="1" fillId="0" borderId="0" xfId="7" applyFont="1"/>
    <xf numFmtId="0" fontId="3" fillId="0" borderId="0" xfId="7" applyAlignment="1">
      <alignment wrapText="1"/>
    </xf>
    <xf numFmtId="0" fontId="12" fillId="13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20" fontId="0" fillId="0" borderId="0" xfId="0" applyNumberFormat="1" applyAlignment="1">
      <alignment vertical="center" wrapText="1"/>
    </xf>
    <xf numFmtId="8" fontId="0" fillId="0" borderId="0" xfId="0" applyNumberFormat="1" applyAlignment="1">
      <alignment vertical="center" wrapText="1"/>
    </xf>
    <xf numFmtId="0" fontId="0" fillId="0" borderId="0" xfId="0" applyAlignment="1">
      <alignment wrapText="1"/>
    </xf>
    <xf numFmtId="20" fontId="0" fillId="0" borderId="0" xfId="0" applyNumberFormat="1" applyAlignment="1">
      <alignment wrapText="1"/>
    </xf>
    <xf numFmtId="8" fontId="0" fillId="0" borderId="0" xfId="0" applyNumberFormat="1" applyAlignment="1">
      <alignment wrapText="1"/>
    </xf>
    <xf numFmtId="0" fontId="4" fillId="4" borderId="0" xfId="6" applyFont="1" applyFill="1" applyAlignment="1">
      <alignment horizontal="center"/>
    </xf>
    <xf numFmtId="0" fontId="1" fillId="0" borderId="0" xfId="6" applyAlignment="1">
      <alignment horizontal="center"/>
    </xf>
    <xf numFmtId="9" fontId="1" fillId="0" borderId="0" xfId="6" applyNumberFormat="1"/>
    <xf numFmtId="167" fontId="1" fillId="0" borderId="0" xfId="5" applyNumberFormat="1" applyFill="1" applyBorder="1"/>
    <xf numFmtId="0" fontId="2" fillId="3" borderId="11" xfId="6" applyFont="1" applyFill="1" applyBorder="1" applyAlignment="1">
      <alignment horizontal="center"/>
    </xf>
    <xf numFmtId="0" fontId="1" fillId="7" borderId="12" xfId="6" applyFill="1" applyBorder="1" applyAlignment="1">
      <alignment horizontal="center"/>
    </xf>
    <xf numFmtId="0" fontId="1" fillId="7" borderId="13" xfId="6" applyFill="1" applyBorder="1" applyAlignment="1">
      <alignment horizontal="center"/>
    </xf>
    <xf numFmtId="0" fontId="1" fillId="7" borderId="14" xfId="6" applyFill="1" applyBorder="1" applyAlignment="1">
      <alignment horizontal="center"/>
    </xf>
    <xf numFmtId="0" fontId="1" fillId="7" borderId="15" xfId="6" applyFill="1" applyBorder="1" applyAlignment="1">
      <alignment horizontal="center"/>
    </xf>
    <xf numFmtId="0" fontId="1" fillId="7" borderId="16" xfId="6" applyFill="1" applyBorder="1" applyAlignment="1">
      <alignment horizontal="center"/>
    </xf>
    <xf numFmtId="0" fontId="1" fillId="7" borderId="17" xfId="6" applyFill="1" applyBorder="1" applyAlignment="1">
      <alignment horizontal="center"/>
    </xf>
    <xf numFmtId="0" fontId="11" fillId="0" borderId="0" xfId="2" applyNumberFormat="1" applyFont="1"/>
    <xf numFmtId="44" fontId="1" fillId="0" borderId="0" xfId="2" applyFont="1"/>
    <xf numFmtId="14" fontId="0" fillId="0" borderId="19" xfId="0" applyNumberFormat="1" applyBorder="1" applyAlignment="1">
      <alignment horizontal="center"/>
    </xf>
    <xf numFmtId="0" fontId="11" fillId="0" borderId="20" xfId="9" applyNumberFormat="1" applyFont="1" applyBorder="1" applyAlignment="1">
      <alignment horizontal="center"/>
    </xf>
    <xf numFmtId="0" fontId="11" fillId="6" borderId="20" xfId="9" applyNumberFormat="1" applyFont="1" applyFill="1" applyBorder="1" applyAlignment="1">
      <alignment horizontal="center"/>
    </xf>
    <xf numFmtId="0" fontId="11" fillId="6" borderId="21" xfId="9" applyNumberFormat="1" applyFont="1" applyFill="1" applyBorder="1" applyAlignment="1">
      <alignment horizontal="center"/>
    </xf>
    <xf numFmtId="14" fontId="0" fillId="0" borderId="22" xfId="0" applyNumberFormat="1" applyBorder="1" applyAlignment="1">
      <alignment horizontal="center"/>
    </xf>
    <xf numFmtId="0" fontId="11" fillId="0" borderId="23" xfId="9" applyNumberFormat="1" applyFont="1" applyBorder="1" applyAlignment="1">
      <alignment horizontal="center"/>
    </xf>
    <xf numFmtId="14" fontId="0" fillId="0" borderId="24" xfId="0" applyNumberFormat="1" applyBorder="1" applyAlignment="1">
      <alignment horizontal="center"/>
    </xf>
    <xf numFmtId="0" fontId="11" fillId="0" borderId="25" xfId="9" applyNumberFormat="1" applyFont="1" applyBorder="1" applyAlignment="1">
      <alignment horizontal="center"/>
    </xf>
    <xf numFmtId="0" fontId="2" fillId="9" borderId="10" xfId="0" applyFont="1" applyFill="1" applyBorder="1" applyAlignment="1">
      <alignment horizontal="center" wrapText="1"/>
    </xf>
    <xf numFmtId="0" fontId="7" fillId="0" borderId="0" xfId="0" applyFont="1"/>
    <xf numFmtId="0" fontId="14" fillId="15" borderId="26" xfId="0" applyFont="1" applyFill="1" applyBorder="1" applyAlignment="1">
      <alignment horizontal="center"/>
    </xf>
    <xf numFmtId="0" fontId="15" fillId="16" borderId="27" xfId="0" applyFont="1" applyFill="1" applyBorder="1" applyAlignment="1">
      <alignment horizontal="center"/>
    </xf>
    <xf numFmtId="0" fontId="15" fillId="16" borderId="28" xfId="0" applyFont="1" applyFill="1" applyBorder="1" applyAlignment="1">
      <alignment horizontal="center"/>
    </xf>
    <xf numFmtId="0" fontId="1" fillId="17" borderId="30" xfId="0" applyFont="1" applyFill="1" applyBorder="1"/>
    <xf numFmtId="0" fontId="16" fillId="0" borderId="0" xfId="0" applyFont="1"/>
    <xf numFmtId="0" fontId="16" fillId="17" borderId="31" xfId="0" applyFont="1" applyFill="1" applyBorder="1"/>
    <xf numFmtId="10" fontId="16" fillId="17" borderId="0" xfId="2" applyNumberFormat="1" applyFont="1" applyFill="1" applyBorder="1"/>
    <xf numFmtId="0" fontId="16" fillId="17" borderId="30" xfId="0" applyFont="1" applyFill="1" applyBorder="1"/>
    <xf numFmtId="0" fontId="16" fillId="17" borderId="32" xfId="0" applyFont="1" applyFill="1" applyBorder="1"/>
    <xf numFmtId="10" fontId="16" fillId="17" borderId="33" xfId="2" applyNumberFormat="1" applyFont="1" applyFill="1" applyBorder="1"/>
    <xf numFmtId="10" fontId="16" fillId="17" borderId="34" xfId="2" applyNumberFormat="1" applyFont="1" applyFill="1" applyBorder="1"/>
    <xf numFmtId="10" fontId="16" fillId="17" borderId="35" xfId="2" applyNumberFormat="1" applyFont="1" applyFill="1" applyBorder="1"/>
    <xf numFmtId="10" fontId="16" fillId="17" borderId="36" xfId="2" applyNumberFormat="1" applyFont="1" applyFill="1" applyBorder="1"/>
    <xf numFmtId="10" fontId="16" fillId="17" borderId="37" xfId="2" applyNumberFormat="1" applyFont="1" applyFill="1" applyBorder="1"/>
    <xf numFmtId="0" fontId="16" fillId="18" borderId="38" xfId="0" applyFont="1" applyFill="1" applyBorder="1" applyAlignment="1">
      <alignment horizontal="center"/>
    </xf>
    <xf numFmtId="0" fontId="16" fillId="18" borderId="39" xfId="0" applyFont="1" applyFill="1" applyBorder="1" applyAlignment="1">
      <alignment horizontal="center"/>
    </xf>
    <xf numFmtId="0" fontId="16" fillId="18" borderId="40" xfId="0" applyFont="1" applyFill="1" applyBorder="1" applyAlignment="1">
      <alignment horizontal="center"/>
    </xf>
    <xf numFmtId="0" fontId="17" fillId="19" borderId="11" xfId="0" applyFont="1" applyFill="1" applyBorder="1"/>
    <xf numFmtId="0" fontId="8" fillId="0" borderId="0" xfId="8" applyFont="1"/>
    <xf numFmtId="0" fontId="9" fillId="0" borderId="0" xfId="8" applyFont="1"/>
    <xf numFmtId="0" fontId="9" fillId="0" borderId="0" xfId="8" applyFont="1" applyAlignment="1">
      <alignment horizontal="center"/>
    </xf>
    <xf numFmtId="0" fontId="8" fillId="0" borderId="0" xfId="8" applyFont="1" applyAlignment="1">
      <alignment horizontal="center"/>
    </xf>
    <xf numFmtId="0" fontId="2" fillId="12" borderId="10" xfId="8" applyFont="1" applyFill="1" applyBorder="1"/>
    <xf numFmtId="0" fontId="1" fillId="0" borderId="0" xfId="8"/>
    <xf numFmtId="0" fontId="1" fillId="12" borderId="10" xfId="8" applyFill="1" applyBorder="1" applyAlignment="1">
      <alignment horizontal="right"/>
    </xf>
    <xf numFmtId="164" fontId="1" fillId="8" borderId="10" xfId="8" applyNumberFormat="1" applyFill="1" applyBorder="1"/>
    <xf numFmtId="0" fontId="1" fillId="8" borderId="5" xfId="8" applyFill="1" applyBorder="1" applyAlignment="1">
      <alignment horizontal="right"/>
    </xf>
    <xf numFmtId="9" fontId="1" fillId="8" borderId="4" xfId="8" applyNumberFormat="1" applyFill="1" applyBorder="1" applyAlignment="1">
      <alignment horizontal="left"/>
    </xf>
    <xf numFmtId="0" fontId="1" fillId="8" borderId="10" xfId="8" applyFill="1" applyBorder="1" applyAlignment="1">
      <alignment horizontal="center"/>
    </xf>
    <xf numFmtId="0" fontId="2" fillId="0" borderId="0" xfId="8" applyFont="1"/>
    <xf numFmtId="0" fontId="2" fillId="0" borderId="0" xfId="8" applyFont="1" applyAlignment="1">
      <alignment horizontal="center"/>
    </xf>
    <xf numFmtId="0" fontId="1" fillId="0" borderId="0" xfId="8" applyAlignment="1">
      <alignment horizontal="center"/>
    </xf>
    <xf numFmtId="0" fontId="0" fillId="0" borderId="41" xfId="0" applyBorder="1"/>
    <xf numFmtId="0" fontId="0" fillId="0" borderId="3" xfId="0" applyBorder="1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0" fillId="0" borderId="6" xfId="0" applyBorder="1"/>
    <xf numFmtId="0" fontId="12" fillId="20" borderId="5" xfId="0" applyFont="1" applyFill="1" applyBorder="1"/>
    <xf numFmtId="0" fontId="0" fillId="0" borderId="42" xfId="0" applyBorder="1"/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13" borderId="18" xfId="0" applyFill="1" applyBorder="1"/>
    <xf numFmtId="0" fontId="0" fillId="13" borderId="46" xfId="0" applyFill="1" applyBorder="1"/>
    <xf numFmtId="0" fontId="0" fillId="13" borderId="9" xfId="0" applyFill="1" applyBorder="1"/>
    <xf numFmtId="0" fontId="0" fillId="13" borderId="5" xfId="0" applyFill="1" applyBorder="1"/>
    <xf numFmtId="0" fontId="0" fillId="13" borderId="6" xfId="0" applyFill="1" applyBorder="1"/>
    <xf numFmtId="0" fontId="0" fillId="13" borderId="4" xfId="0" applyFill="1" applyBorder="1"/>
    <xf numFmtId="0" fontId="1" fillId="7" borderId="12" xfId="6" applyFill="1" applyBorder="1" applyProtection="1">
      <protection locked="0"/>
    </xf>
    <xf numFmtId="0" fontId="1" fillId="7" borderId="13" xfId="6" applyFill="1" applyBorder="1" applyProtection="1">
      <protection locked="0"/>
    </xf>
    <xf numFmtId="0" fontId="1" fillId="7" borderId="14" xfId="6" applyFill="1" applyBorder="1" applyProtection="1">
      <protection locked="0"/>
    </xf>
    <xf numFmtId="14" fontId="0" fillId="0" borderId="0" xfId="0" applyNumberFormat="1"/>
    <xf numFmtId="10" fontId="0" fillId="0" borderId="0" xfId="9" applyNumberFormat="1" applyFont="1"/>
    <xf numFmtId="44" fontId="0" fillId="0" borderId="0" xfId="0" applyNumberFormat="1"/>
    <xf numFmtId="10" fontId="2" fillId="11" borderId="10" xfId="9" applyNumberFormat="1" applyFont="1" applyFill="1" applyBorder="1" applyAlignment="1"/>
    <xf numFmtId="0" fontId="2" fillId="9" borderId="18" xfId="0" applyFont="1" applyFill="1" applyBorder="1" applyAlignment="1">
      <alignment horizontal="center" vertical="center"/>
    </xf>
    <xf numFmtId="0" fontId="2" fillId="10" borderId="18" xfId="0" applyFont="1" applyFill="1" applyBorder="1" applyAlignment="1">
      <alignment horizontal="center" vertical="center"/>
    </xf>
    <xf numFmtId="0" fontId="2" fillId="9" borderId="18" xfId="0" applyFont="1" applyFill="1" applyBorder="1" applyAlignment="1">
      <alignment horizontal="center" vertical="center" wrapText="1"/>
    </xf>
    <xf numFmtId="0" fontId="15" fillId="16" borderId="27" xfId="0" applyFont="1" applyFill="1" applyBorder="1"/>
    <xf numFmtId="15" fontId="15" fillId="16" borderId="27" xfId="0" applyNumberFormat="1" applyFont="1" applyFill="1" applyBorder="1"/>
    <xf numFmtId="168" fontId="15" fillId="16" borderId="27" xfId="0" applyNumberFormat="1" applyFont="1" applyFill="1" applyBorder="1"/>
    <xf numFmtId="169" fontId="15" fillId="16" borderId="27" xfId="0" applyNumberFormat="1" applyFont="1" applyFill="1" applyBorder="1"/>
    <xf numFmtId="0" fontId="15" fillId="16" borderId="28" xfId="0" applyFont="1" applyFill="1" applyBorder="1"/>
    <xf numFmtId="15" fontId="15" fillId="16" borderId="29" xfId="0" applyNumberFormat="1" applyFont="1" applyFill="1" applyBorder="1"/>
    <xf numFmtId="168" fontId="15" fillId="16" borderId="28" xfId="0" applyNumberFormat="1" applyFont="1" applyFill="1" applyBorder="1"/>
    <xf numFmtId="169" fontId="15" fillId="16" borderId="28" xfId="0" applyNumberFormat="1" applyFont="1" applyFill="1" applyBorder="1"/>
    <xf numFmtId="0" fontId="5" fillId="5" borderId="8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13" fillId="14" borderId="0" xfId="0" applyFont="1" applyFill="1" applyAlignment="1">
      <alignment horizontal="center" vertical="center" wrapText="1"/>
    </xf>
    <xf numFmtId="0" fontId="18" fillId="0" borderId="0" xfId="7" applyFont="1"/>
    <xf numFmtId="0" fontId="0" fillId="0" borderId="0" xfId="0" applyAlignment="1">
      <alignment horizontal="center" vertical="center" wrapText="1"/>
    </xf>
    <xf numFmtId="0" fontId="19" fillId="0" borderId="0" xfId="0" applyFont="1"/>
    <xf numFmtId="0" fontId="20" fillId="0" borderId="0" xfId="0" applyFont="1"/>
    <xf numFmtId="0" fontId="18" fillId="0" borderId="0" xfId="8" applyFont="1"/>
    <xf numFmtId="0" fontId="22" fillId="0" borderId="0" xfId="8" applyFont="1" applyAlignment="1">
      <alignment horizontal="center"/>
    </xf>
    <xf numFmtId="0" fontId="22" fillId="0" borderId="0" xfId="8" applyFont="1"/>
    <xf numFmtId="0" fontId="21" fillId="0" borderId="0" xfId="8" applyFont="1"/>
    <xf numFmtId="0" fontId="23" fillId="0" borderId="0" xfId="8" applyFont="1"/>
    <xf numFmtId="0" fontId="24" fillId="0" borderId="0" xfId="8" applyFont="1"/>
    <xf numFmtId="0" fontId="25" fillId="0" borderId="0" xfId="8" applyFont="1"/>
    <xf numFmtId="0" fontId="20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2" fillId="0" borderId="0" xfId="7" applyFont="1"/>
    <xf numFmtId="0" fontId="26" fillId="23" borderId="0" xfId="0" applyFont="1" applyFill="1"/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0" fillId="21" borderId="0" xfId="0" applyFill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0" fillId="23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21" borderId="0" xfId="0" applyFill="1"/>
    <xf numFmtId="0" fontId="0" fillId="22" borderId="0" xfId="0" applyFill="1"/>
    <xf numFmtId="0" fontId="1" fillId="0" borderId="0" xfId="7" applyFont="1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1" fillId="0" borderId="0" xfId="7" applyFont="1" applyAlignment="1">
      <alignment horizontal="center" vertical="center" wrapText="1"/>
    </xf>
    <xf numFmtId="0" fontId="3" fillId="0" borderId="0" xfId="7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1" fillId="0" borderId="0" xfId="8" applyFont="1" applyAlignment="1">
      <alignment horizontal="center" vertical="center" wrapText="1"/>
    </xf>
    <xf numFmtId="0" fontId="1" fillId="0" borderId="0" xfId="8" applyAlignment="1">
      <alignment horizontal="left" vertical="center" wrapText="1"/>
    </xf>
    <xf numFmtId="0" fontId="0" fillId="21" borderId="0" xfId="0" applyFill="1" applyAlignment="1">
      <alignment horizontal="center" vertical="center" wrapText="1"/>
    </xf>
    <xf numFmtId="0" fontId="0" fillId="22" borderId="0" xfId="0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2" fillId="20" borderId="5" xfId="0" applyFont="1" applyFill="1" applyBorder="1" applyAlignment="1">
      <alignment horizontal="left"/>
    </xf>
    <xf numFmtId="0" fontId="12" fillId="20" borderId="6" xfId="0" applyFont="1" applyFill="1" applyBorder="1" applyAlignment="1">
      <alignment horizontal="left"/>
    </xf>
    <xf numFmtId="0" fontId="2" fillId="20" borderId="5" xfId="8" applyFont="1" applyFill="1" applyBorder="1" applyAlignment="1">
      <alignment horizontal="center"/>
    </xf>
    <xf numFmtId="0" fontId="2" fillId="20" borderId="6" xfId="8" applyFont="1" applyFill="1" applyBorder="1" applyAlignment="1">
      <alignment horizontal="center"/>
    </xf>
    <xf numFmtId="0" fontId="2" fillId="20" borderId="4" xfId="8" applyFont="1" applyFill="1" applyBorder="1" applyAlignment="1">
      <alignment horizontal="center"/>
    </xf>
    <xf numFmtId="0" fontId="12" fillId="13" borderId="41" xfId="0" applyFont="1" applyFill="1" applyBorder="1" applyAlignment="1">
      <alignment horizontal="center"/>
    </xf>
    <xf numFmtId="0" fontId="12" fillId="13" borderId="0" xfId="0" applyFont="1" applyFill="1" applyAlignment="1">
      <alignment horizontal="center"/>
    </xf>
    <xf numFmtId="0" fontId="2" fillId="12" borderId="5" xfId="8" applyFont="1" applyFill="1" applyBorder="1" applyAlignment="1">
      <alignment horizontal="center"/>
    </xf>
    <xf numFmtId="0" fontId="2" fillId="12" borderId="4" xfId="8" applyFont="1" applyFill="1" applyBorder="1" applyAlignment="1">
      <alignment horizontal="center"/>
    </xf>
    <xf numFmtId="0" fontId="16" fillId="18" borderId="0" xfId="0" applyFont="1" applyFill="1" applyAlignment="1">
      <alignment horizontal="center"/>
    </xf>
    <xf numFmtId="0" fontId="2" fillId="11" borderId="10" xfId="0" applyFont="1" applyFill="1" applyBorder="1" applyAlignment="1">
      <alignment horizontal="center"/>
    </xf>
    <xf numFmtId="0" fontId="6" fillId="0" borderId="0" xfId="6" applyFont="1" applyAlignment="1">
      <alignment horizontal="center"/>
    </xf>
    <xf numFmtId="0" fontId="2" fillId="0" borderId="0" xfId="6" applyFont="1" applyAlignment="1">
      <alignment horizontal="center"/>
    </xf>
    <xf numFmtId="0" fontId="3" fillId="0" borderId="0" xfId="7" applyFill="1"/>
    <xf numFmtId="0" fontId="1" fillId="0" borderId="0" xfId="0" applyNumberFormat="1" applyFont="1" applyFill="1" applyBorder="1" applyAlignment="1" applyProtection="1"/>
    <xf numFmtId="44" fontId="0" fillId="0" borderId="0" xfId="0" applyNumberFormat="1" applyFill="1"/>
    <xf numFmtId="0" fontId="1" fillId="0" borderId="0" xfId="0" applyFont="1" applyFill="1" applyBorder="1" applyAlignment="1" applyProtection="1"/>
    <xf numFmtId="0" fontId="2" fillId="0" borderId="0" xfId="7" applyFont="1" applyFill="1"/>
    <xf numFmtId="44" fontId="3" fillId="0" borderId="0" xfId="7" applyNumberFormat="1" applyFill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</cellXfs>
  <cellStyles count="11">
    <cellStyle name="Hipervínculo 2" xfId="1" xr:uid="{00000000-0005-0000-0000-000000000000}"/>
    <cellStyle name="Moneda" xfId="2" builtinId="4"/>
    <cellStyle name="Moneda [0]_Presupuesto" xfId="3" xr:uid="{00000000-0005-0000-0000-000002000000}"/>
    <cellStyle name="Moneda 2 2" xfId="4" xr:uid="{00000000-0005-0000-0000-000003000000}"/>
    <cellStyle name="Moneda_Precios de autos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2 2 2" xfId="8" xr:uid="{00000000-0005-0000-0000-000008000000}"/>
    <cellStyle name="Porcentaje" xfId="9" builtinId="5"/>
    <cellStyle name="Porcentaje 2" xfId="10" xr:uid="{00000000-0005-0000-0000-00000A000000}"/>
  </cellStyles>
  <dxfs count="54">
    <dxf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34" formatCode="_-&quot;$&quot;* #,##0.00_-;\-&quot;$&quot;* #,##0.00_-;_-&quot;$&quot;* &quot;-&quot;??_-;_-@_-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family val="2"/>
        <scheme val="none"/>
      </font>
      <fill>
        <patternFill patternType="solid">
          <fgColor indexed="64"/>
          <bgColor indexed="50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79375</xdr:rowOff>
    </xdr:from>
    <xdr:to>
      <xdr:col>6</xdr:col>
      <xdr:colOff>419100</xdr:colOff>
      <xdr:row>3</xdr:row>
      <xdr:rowOff>79375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BD13DB7-D2A1-4754-8EFC-16D68131E5BB}"/>
            </a:ext>
          </a:extLst>
        </xdr:cNvPr>
        <xdr:cNvSpPr txBox="1">
          <a:spLocks noChangeArrowheads="1"/>
        </xdr:cNvSpPr>
      </xdr:nvSpPr>
      <xdr:spPr bwMode="auto">
        <a:xfrm>
          <a:off x="781050" y="85725"/>
          <a:ext cx="4276725" cy="485775"/>
        </a:xfrm>
        <a:prstGeom prst="rect">
          <a:avLst/>
        </a:prstGeom>
        <a:gradFill rotWithShape="0">
          <a:gsLst>
            <a:gs pos="0">
              <a:srgbClr val="800000"/>
            </a:gs>
            <a:gs pos="100000">
              <a:srgbClr val="800000">
                <a:gamma/>
                <a:tint val="5098"/>
                <a:invGamma/>
              </a:srgbClr>
            </a:gs>
          </a:gsLst>
          <a:lin ang="54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just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 las ventas del Empleado alcanzan un valor mayor de $ 10,000.00, se le dará una comisión Mayor, en otro caso, se le dará un Bono Menor.</a:t>
          </a:r>
        </a:p>
      </xdr:txBody>
    </xdr:sp>
    <xdr:clientData/>
  </xdr:twoCellAnchor>
  <xdr:twoCellAnchor>
    <xdr:from>
      <xdr:col>1</xdr:col>
      <xdr:colOff>28575</xdr:colOff>
      <xdr:row>13</xdr:row>
      <xdr:rowOff>38100</xdr:rowOff>
    </xdr:from>
    <xdr:to>
      <xdr:col>6</xdr:col>
      <xdr:colOff>428625</xdr:colOff>
      <xdr:row>18</xdr:row>
      <xdr:rowOff>136547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32393B6E-AA72-493E-A91F-C6FF31417859}"/>
            </a:ext>
          </a:extLst>
        </xdr:cNvPr>
        <xdr:cNvSpPr txBox="1">
          <a:spLocks noChangeArrowheads="1"/>
        </xdr:cNvSpPr>
      </xdr:nvSpPr>
      <xdr:spPr bwMode="auto">
        <a:xfrm>
          <a:off x="790575" y="2143125"/>
          <a:ext cx="4276725" cy="914400"/>
        </a:xfrm>
        <a:prstGeom prst="rect">
          <a:avLst/>
        </a:prstGeom>
        <a:gradFill rotWithShape="0">
          <a:gsLst>
            <a:gs pos="0">
              <a:srgbClr val="800000"/>
            </a:gs>
            <a:gs pos="100000">
              <a:srgbClr val="800000">
                <a:gamma/>
                <a:tint val="5098"/>
                <a:invGamma/>
              </a:srgbClr>
            </a:gs>
          </a:gsLst>
          <a:lin ang="5400000" scaled="1"/>
        </a:gradFill>
        <a:ln w="9525">
          <a:noFill/>
          <a:miter lim="800000"/>
          <a:headEnd/>
          <a:tailEnd/>
        </a:ln>
        <a:effectLst/>
      </xdr:spPr>
      <xdr:txBody>
        <a:bodyPr vertOverflow="clip" wrap="square" lIns="27432" tIns="22860" rIns="27432" bIns="22860" anchor="ctr" upright="1"/>
        <a:lstStyle/>
        <a:p>
          <a:pPr algn="just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Arial"/>
              <a:cs typeface="Arial"/>
            </a:rPr>
            <a:t>Anidar Si: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 las ventas del Empleado alcanzan un valor mayor de $ 10,000.00, se le dará una comisión Mayor.</a:t>
          </a:r>
        </a:p>
        <a:p>
          <a:pPr algn="just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En otro caso, si el número de meses de trabajar con nosotros es mayor a 4, gana el 4%, de otro modo gana el 3%.</a:t>
          </a:r>
        </a:p>
      </xdr:txBody>
    </xdr:sp>
    <xdr:clientData/>
  </xdr:twoCellAnchor>
  <xdr:twoCellAnchor>
    <xdr:from>
      <xdr:col>1</xdr:col>
      <xdr:colOff>47625</xdr:colOff>
      <xdr:row>27</xdr:row>
      <xdr:rowOff>76200</xdr:rowOff>
    </xdr:from>
    <xdr:to>
      <xdr:col>7</xdr:col>
      <xdr:colOff>0</xdr:colOff>
      <xdr:row>31</xdr:row>
      <xdr:rowOff>79406</xdr:rowOff>
    </xdr:to>
    <xdr:sp macro="" textlink="">
      <xdr:nvSpPr>
        <xdr:cNvPr id="4" name="Text 2">
          <a:extLst>
            <a:ext uri="{FF2B5EF4-FFF2-40B4-BE49-F238E27FC236}">
              <a16:creationId xmlns:a16="http://schemas.microsoft.com/office/drawing/2014/main" id="{4E21C094-ECBD-480A-B492-8DFC8367DC5A}"/>
            </a:ext>
          </a:extLst>
        </xdr:cNvPr>
        <xdr:cNvSpPr txBox="1">
          <a:spLocks noChangeArrowheads="1"/>
        </xdr:cNvSpPr>
      </xdr:nvSpPr>
      <xdr:spPr bwMode="auto">
        <a:xfrm>
          <a:off x="809625" y="4448175"/>
          <a:ext cx="4257675" cy="657225"/>
        </a:xfrm>
        <a:prstGeom prst="rect">
          <a:avLst/>
        </a:prstGeom>
        <a:gradFill rotWithShape="0">
          <a:gsLst>
            <a:gs pos="0">
              <a:srgbClr val="800000"/>
            </a:gs>
            <a:gs pos="100000">
              <a:srgbClr val="800000">
                <a:gamma/>
                <a:tint val="5098"/>
                <a:invGamma/>
              </a:srgbClr>
            </a:gs>
          </a:gsLst>
          <a:lin ang="5400000" scaled="1"/>
        </a:gradFill>
        <a:ln w="9525">
          <a:noFill/>
          <a:miter lim="800000"/>
          <a:headEnd/>
          <a:tailEnd/>
        </a:ln>
        <a:effectLst/>
      </xdr:spPr>
      <xdr:txBody>
        <a:bodyPr vertOverflow="clip" wrap="square" lIns="27432" tIns="22860" rIns="27432" bIns="22860" anchor="ctr" upright="1"/>
        <a:lstStyle/>
        <a:p>
          <a:pPr algn="just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Arial"/>
              <a:cs typeface="Arial"/>
            </a:rPr>
            <a:t>Si/Y: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  el total de ventas es mayor a $10,000 </a:t>
          </a:r>
          <a:r>
            <a:rPr lang="en-US" sz="1000" b="1" i="0" strike="noStrike">
              <a:solidFill>
                <a:srgbClr val="FFFF00"/>
              </a:solidFill>
              <a:latin typeface="Arial"/>
              <a:cs typeface="Arial"/>
            </a:rPr>
            <a:t>Y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el número de meses es mayor a 4, entonces gana el Bono Mayor, de lo contrario gana el Bono Menor.</a:t>
          </a:r>
        </a:p>
      </xdr:txBody>
    </xdr:sp>
    <xdr:clientData/>
  </xdr:twoCellAnchor>
  <xdr:twoCellAnchor>
    <xdr:from>
      <xdr:col>1</xdr:col>
      <xdr:colOff>9525</xdr:colOff>
      <xdr:row>40</xdr:row>
      <xdr:rowOff>0</xdr:rowOff>
    </xdr:from>
    <xdr:to>
      <xdr:col>6</xdr:col>
      <xdr:colOff>419114</xdr:colOff>
      <xdr:row>44</xdr:row>
      <xdr:rowOff>3206</xdr:rowOff>
    </xdr:to>
    <xdr:sp macro="" textlink="">
      <xdr:nvSpPr>
        <xdr:cNvPr id="5" name="Text 2">
          <a:extLst>
            <a:ext uri="{FF2B5EF4-FFF2-40B4-BE49-F238E27FC236}">
              <a16:creationId xmlns:a16="http://schemas.microsoft.com/office/drawing/2014/main" id="{43DB6D19-E7C8-4157-81B9-1F4166E48334}"/>
            </a:ext>
          </a:extLst>
        </xdr:cNvPr>
        <xdr:cNvSpPr txBox="1">
          <a:spLocks noChangeArrowheads="1"/>
        </xdr:cNvSpPr>
      </xdr:nvSpPr>
      <xdr:spPr bwMode="auto">
        <a:xfrm>
          <a:off x="771525" y="6477000"/>
          <a:ext cx="4286250" cy="657225"/>
        </a:xfrm>
        <a:prstGeom prst="rect">
          <a:avLst/>
        </a:prstGeom>
        <a:gradFill rotWithShape="0">
          <a:gsLst>
            <a:gs pos="0">
              <a:srgbClr val="800000"/>
            </a:gs>
            <a:gs pos="100000">
              <a:srgbClr val="800000">
                <a:gamma/>
                <a:tint val="5098"/>
                <a:invGamma/>
              </a:srgbClr>
            </a:gs>
          </a:gsLst>
          <a:lin ang="5400000" scaled="1"/>
        </a:gradFill>
        <a:ln w="9525">
          <a:noFill/>
          <a:miter lim="800000"/>
          <a:headEnd/>
          <a:tailEnd/>
        </a:ln>
        <a:effectLst/>
      </xdr:spPr>
      <xdr:txBody>
        <a:bodyPr vertOverflow="clip" wrap="square" lIns="27432" tIns="22860" rIns="27432" bIns="22860" anchor="ctr" upright="1"/>
        <a:lstStyle/>
        <a:p>
          <a:pPr algn="just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Arial"/>
              <a:cs typeface="Arial"/>
            </a:rPr>
            <a:t>Si/O: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  el total de ventas es mayor a $10,000 </a:t>
          </a:r>
          <a:r>
            <a:rPr lang="en-US" sz="1000" b="1" i="0" strike="noStrike">
              <a:solidFill>
                <a:srgbClr val="FFFF00"/>
              </a:solidFill>
              <a:latin typeface="Arial"/>
              <a:cs typeface="Arial"/>
            </a:rPr>
            <a:t>O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el número de meses es mayor a 4, entonces gana el Bono Mayor, de lo contrario gana el Bono Menor.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609599</xdr:colOff>
      <xdr:row>11</xdr:row>
      <xdr:rowOff>12699</xdr:rowOff>
    </xdr:to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6D79B672-8FCE-4E6A-A424-1E662CAB2E2E}"/>
            </a:ext>
          </a:extLst>
        </xdr:cNvPr>
        <xdr:cNvSpPr txBox="1"/>
      </xdr:nvSpPr>
      <xdr:spPr>
        <a:xfrm>
          <a:off x="0" y="184150"/>
          <a:ext cx="9855199" cy="1854199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400" b="1">
              <a:solidFill>
                <a:schemeClr val="accent6">
                  <a:lumMod val="50000"/>
                </a:schemeClr>
              </a:solidFill>
            </a:rPr>
            <a:t>Problema 1</a:t>
          </a:r>
        </a:p>
        <a:p>
          <a:r>
            <a:rPr lang="es-ES" sz="1100" baseline="0"/>
            <a:t>Utiliza las fórmulas o funciones adecuadas para resolver cada pregunta. Si lo requieres puedes agregar columnas extras para cálculos intermedios.</a:t>
          </a:r>
        </a:p>
        <a:p>
          <a:endParaRPr lang="es-ES" sz="1100" baseline="0"/>
        </a:p>
        <a:p>
          <a:r>
            <a:rPr lang="es-E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1.- Obten el descuento correspondiente de la Base de Datos "Descuentos". </a:t>
          </a:r>
          <a:endParaRPr lang="es-ES" sz="1100"/>
        </a:p>
        <a:p>
          <a:endParaRPr lang="es-ES" sz="1100" baseline="0"/>
        </a:p>
        <a:p>
          <a:r>
            <a:rPr lang="es-ES" sz="1100" baseline="0"/>
            <a:t>2. Calcula el total a pagar.</a:t>
          </a:r>
        </a:p>
        <a:p>
          <a:endParaRPr lang="es-ES" sz="1100" baseline="0"/>
        </a:p>
        <a:p>
          <a:r>
            <a:rPr lang="es-ES" sz="1100" baseline="0"/>
            <a:t>3. Da formato de Tabla y muestre, con un filtro, los clientes entre 550 y 625</a:t>
          </a:r>
        </a:p>
        <a:p>
          <a:endParaRPr lang="es-ES" sz="1100" baseline="0"/>
        </a:p>
        <a:p>
          <a:endParaRPr lang="es-ES" sz="1400" baseline="0"/>
        </a:p>
        <a:p>
          <a:endParaRPr lang="es-ES" sz="1200" baseline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69850</xdr:colOff>
      <xdr:row>9</xdr:row>
      <xdr:rowOff>152400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4B0AEDF-9AA0-4DAB-A187-DA2CF13AC204}"/>
            </a:ext>
          </a:extLst>
        </xdr:cNvPr>
        <xdr:cNvSpPr txBox="1">
          <a:spLocks noChangeArrowheads="1"/>
        </xdr:cNvSpPr>
      </xdr:nvSpPr>
      <xdr:spPr bwMode="auto">
        <a:xfrm>
          <a:off x="0" y="438150"/>
          <a:ext cx="6553200" cy="144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+mn-lt"/>
              <a:cs typeface="Arial"/>
            </a:rPr>
            <a:t>A continuación se muestra un reporte de la temperatura durante el día en 5 ciudades del estado de Guerrero en los meses de junio y julio de 2011. Las temperaturas se reportan en grados centígrados.</a:t>
          </a:r>
        </a:p>
        <a:p>
          <a:pPr algn="l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+mn-lt"/>
              <a:cs typeface="Arial"/>
            </a:rPr>
            <a:t>TP=temperatura promedio de las cinco ciudades</a:t>
          </a:r>
        </a:p>
        <a:p>
          <a:pPr algn="l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+mn-lt"/>
              <a:cs typeface="Arial"/>
            </a:rPr>
            <a:t>a)  </a:t>
          </a:r>
          <a:r>
            <a:rPr lang="es-MX" sz="900" b="0" i="0" strike="noStrike">
              <a:solidFill>
                <a:srgbClr val="000000"/>
              </a:solidFill>
              <a:latin typeface="+mn-lt"/>
              <a:cs typeface="Arial"/>
            </a:rPr>
            <a:t>Clasifica a cada uno de los días en </a:t>
          </a:r>
          <a:r>
            <a:rPr lang="es-MX" sz="900" b="1" i="0" strike="noStrike">
              <a:solidFill>
                <a:srgbClr val="000000"/>
              </a:solidFill>
              <a:latin typeface="+mn-lt"/>
              <a:cs typeface="Arial"/>
            </a:rPr>
            <a:t>Caluroso, Templado y Fresco</a:t>
          </a:r>
          <a:r>
            <a:rPr lang="es-MX" sz="900" b="0" i="0" strike="noStrike">
              <a:solidFill>
                <a:srgbClr val="000000"/>
              </a:solidFill>
              <a:latin typeface="+mn-lt"/>
              <a:cs typeface="Arial"/>
            </a:rPr>
            <a:t> de acuerdo al siguiente criterio:                                          </a:t>
          </a:r>
        </a:p>
        <a:p>
          <a:pPr algn="l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+mn-lt"/>
              <a:cs typeface="Arial"/>
            </a:rPr>
            <a:t>Caluroso</a:t>
          </a:r>
          <a:r>
            <a:rPr lang="es-MX" sz="900" b="0" i="0" strike="noStrike">
              <a:solidFill>
                <a:srgbClr val="000000"/>
              </a:solidFill>
              <a:latin typeface="+mn-lt"/>
              <a:cs typeface="Arial"/>
            </a:rPr>
            <a:t> si la temperatura promedio es mayor de 26°</a:t>
          </a:r>
        </a:p>
        <a:p>
          <a:pPr algn="l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+mn-lt"/>
              <a:cs typeface="Arial"/>
            </a:rPr>
            <a:t>Templado</a:t>
          </a:r>
          <a:r>
            <a:rPr lang="es-MX" sz="900" b="0" i="0" strike="noStrike">
              <a:solidFill>
                <a:srgbClr val="000000"/>
              </a:solidFill>
              <a:latin typeface="+mn-lt"/>
              <a:cs typeface="Arial"/>
            </a:rPr>
            <a:t> si la temperatura</a:t>
          </a:r>
          <a:r>
            <a:rPr lang="es-MX" sz="900" b="0" i="0" strike="noStrike" baseline="0">
              <a:solidFill>
                <a:srgbClr val="000000"/>
              </a:solidFill>
              <a:latin typeface="+mn-lt"/>
              <a:cs typeface="Arial"/>
            </a:rPr>
            <a:t> promedio </a:t>
          </a:r>
          <a:r>
            <a:rPr lang="es-MX" sz="900" b="0" i="0" strike="noStrike">
              <a:solidFill>
                <a:srgbClr val="000000"/>
              </a:solidFill>
              <a:latin typeface="+mn-lt"/>
              <a:cs typeface="Arial"/>
            </a:rPr>
            <a:t>está entre 24° y 26°</a:t>
          </a:r>
        </a:p>
        <a:p>
          <a:pPr algn="l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+mn-lt"/>
              <a:cs typeface="Arial"/>
            </a:rPr>
            <a:t>Fresco</a:t>
          </a:r>
          <a:r>
            <a:rPr lang="es-MX" sz="900" b="0" i="0" strike="noStrike">
              <a:solidFill>
                <a:srgbClr val="000000"/>
              </a:solidFill>
              <a:latin typeface="+mn-lt"/>
              <a:cs typeface="Arial"/>
            </a:rPr>
            <a:t> si la temperatura</a:t>
          </a:r>
          <a:r>
            <a:rPr lang="es-MX" sz="900" b="0" i="0" strike="noStrike" baseline="0">
              <a:solidFill>
                <a:srgbClr val="000000"/>
              </a:solidFill>
              <a:latin typeface="+mn-lt"/>
              <a:cs typeface="Arial"/>
            </a:rPr>
            <a:t> promedio es menor a </a:t>
          </a:r>
          <a:r>
            <a:rPr lang="es-MX" sz="900" b="0" i="0" strike="noStrike">
              <a:solidFill>
                <a:srgbClr val="000000"/>
              </a:solidFill>
              <a:latin typeface="+mn-lt"/>
              <a:cs typeface="Arial"/>
            </a:rPr>
            <a:t>24°</a:t>
          </a:r>
        </a:p>
        <a:p>
          <a:pPr algn="l" rtl="0">
            <a:defRPr sz="1000"/>
          </a:pPr>
          <a:endParaRPr lang="es-MX" sz="900" b="1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es-MX" sz="900" b="1" i="0">
              <a:effectLst/>
              <a:latin typeface="+mn-lt"/>
              <a:ea typeface="+mn-ea"/>
              <a:cs typeface="+mn-cs"/>
            </a:rPr>
            <a:t>b)</a:t>
          </a:r>
          <a:r>
            <a:rPr lang="es-MX" sz="900" b="1" i="0" baseline="0">
              <a:effectLst/>
              <a:latin typeface="+mn-lt"/>
              <a:ea typeface="+mn-ea"/>
              <a:cs typeface="+mn-cs"/>
            </a:rPr>
            <a:t> </a:t>
          </a:r>
          <a:r>
            <a:rPr lang="es-MX" sz="900" b="0" i="0">
              <a:effectLst/>
              <a:latin typeface="+mn-lt"/>
              <a:ea typeface="+mn-ea"/>
              <a:cs typeface="+mn-cs"/>
            </a:rPr>
            <a:t>Calcula</a:t>
          </a:r>
          <a:r>
            <a:rPr lang="es-MX" sz="900" b="0" i="0" baseline="0">
              <a:effectLst/>
              <a:latin typeface="+mn-lt"/>
              <a:ea typeface="+mn-ea"/>
              <a:cs typeface="+mn-cs"/>
            </a:rPr>
            <a:t> el porcentaje de los días calurosos respecto al  total de días. Auxíliate de la herramienta </a:t>
          </a:r>
          <a:r>
            <a:rPr lang="es-MX" sz="900" b="1" i="0" baseline="0">
              <a:effectLst/>
              <a:latin typeface="+mn-lt"/>
              <a:ea typeface="+mn-ea"/>
              <a:cs typeface="+mn-cs"/>
            </a:rPr>
            <a:t>SUBTOTALES</a:t>
          </a: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s-MX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MX" sz="8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s-MX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s-MX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1</xdr:row>
      <xdr:rowOff>161925</xdr:rowOff>
    </xdr:from>
    <xdr:to>
      <xdr:col>7</xdr:col>
      <xdr:colOff>263517</xdr:colOff>
      <xdr:row>4</xdr:row>
      <xdr:rowOff>104775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79C4BD0-C9B6-488E-B8BD-102CB13AC5D8}"/>
            </a:ext>
          </a:extLst>
        </xdr:cNvPr>
        <xdr:cNvSpPr txBox="1">
          <a:spLocks noChangeArrowheads="1"/>
        </xdr:cNvSpPr>
      </xdr:nvSpPr>
      <xdr:spPr bwMode="auto">
        <a:xfrm>
          <a:off x="3257550" y="327025"/>
          <a:ext cx="2606667" cy="450850"/>
        </a:xfrm>
        <a:prstGeom prst="rect">
          <a:avLst/>
        </a:prstGeom>
        <a:gradFill rotWithShape="0">
          <a:gsLst>
            <a:gs pos="0">
              <a:srgbClr val="C0C0C0"/>
            </a:gs>
            <a:gs pos="100000">
              <a:srgbClr val="FFFFFF"/>
            </a:gs>
          </a:gsLst>
          <a:lin ang="54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Por disposición administrativa los montos prestables no deben ser mayores a $25,000</a:t>
          </a:r>
        </a:p>
        <a:p>
          <a:pPr algn="l" rtl="0">
            <a:lnSpc>
              <a:spcPts val="1100"/>
            </a:lnSpc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8</xdr:col>
      <xdr:colOff>23231</xdr:colOff>
      <xdr:row>10</xdr:row>
      <xdr:rowOff>23230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08E3466-0ACF-47CE-B8B1-018BE57B749F}"/>
            </a:ext>
          </a:extLst>
        </xdr:cNvPr>
        <xdr:cNvSpPr txBox="1">
          <a:spLocks noChangeArrowheads="1"/>
        </xdr:cNvSpPr>
      </xdr:nvSpPr>
      <xdr:spPr bwMode="auto">
        <a:xfrm>
          <a:off x="0" y="185854"/>
          <a:ext cx="6721707" cy="169591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1"/>
          <a:r>
            <a:rPr lang="es-ES" sz="1600" b="1" i="0">
              <a:latin typeface="+mn-lt"/>
              <a:ea typeface="+mn-ea"/>
              <a:cs typeface="+mn-cs"/>
            </a:rPr>
            <a:t>Problema 3</a:t>
          </a:r>
          <a:endParaRPr lang="es-ES" sz="1400" b="0">
            <a:solidFill>
              <a:srgbClr val="FF0000"/>
            </a:solidFill>
            <a:latin typeface="+mn-lt"/>
          </a:endParaRPr>
        </a:p>
        <a:p>
          <a:pPr algn="l" rtl="1"/>
          <a:endParaRPr lang="es-ES" sz="700" b="0" i="0">
            <a:latin typeface="+mn-lt"/>
            <a:ea typeface="+mn-ea"/>
            <a:cs typeface="+mn-cs"/>
          </a:endParaRPr>
        </a:p>
        <a:p>
          <a:pPr algn="l" rtl="1"/>
          <a:r>
            <a:rPr lang="es-ES" sz="1400" b="0" i="0">
              <a:latin typeface="+mn-lt"/>
              <a:ea typeface="+mn-ea"/>
              <a:cs typeface="+mn-cs"/>
            </a:rPr>
            <a:t>Resolver:</a:t>
          </a:r>
        </a:p>
        <a:p>
          <a:pPr algn="l" rtl="1"/>
          <a:endParaRPr lang="es-ES" sz="1100" b="0" i="0">
            <a:latin typeface="+mn-lt"/>
            <a:ea typeface="+mn-ea"/>
            <a:cs typeface="+mn-cs"/>
          </a:endParaRPr>
        </a:p>
        <a:p>
          <a:pPr algn="l" rtl="1"/>
          <a:r>
            <a:rPr lang="es-ES" sz="1100" b="1" i="0">
              <a:latin typeface="+mn-lt"/>
              <a:ea typeface="+mn-ea"/>
              <a:cs typeface="+mn-cs"/>
            </a:rPr>
            <a:t>a</a:t>
          </a:r>
          <a:r>
            <a:rPr lang="es-ES" sz="1100" b="0" i="0">
              <a:latin typeface="+mn-lt"/>
              <a:ea typeface="+mn-ea"/>
              <a:cs typeface="+mn-cs"/>
            </a:rPr>
            <a:t>) ¿Cuál es el</a:t>
          </a:r>
          <a:r>
            <a:rPr lang="es-ES" sz="1100" b="0" i="0" baseline="0">
              <a:latin typeface="+mn-lt"/>
              <a:ea typeface="+mn-ea"/>
              <a:cs typeface="+mn-cs"/>
            </a:rPr>
            <a:t> promedio</a:t>
          </a:r>
          <a:r>
            <a:rPr lang="es-ES" sz="1100" b="0" i="0">
              <a:latin typeface="+mn-lt"/>
              <a:ea typeface="+mn-ea"/>
              <a:cs typeface="+mn-cs"/>
            </a:rPr>
            <a:t> de unidades por producto de la región del norte?</a:t>
          </a:r>
          <a:endParaRPr lang="es-ES" sz="1400" b="0">
            <a:latin typeface="+mn-lt"/>
          </a:endParaRPr>
        </a:p>
        <a:p>
          <a:pPr algn="l" rtl="1"/>
          <a:endParaRPr lang="es-ES" sz="1100" b="0" i="0">
            <a:latin typeface="+mn-lt"/>
            <a:ea typeface="+mn-ea"/>
            <a:cs typeface="+mn-cs"/>
          </a:endParaRPr>
        </a:p>
        <a:p>
          <a:pPr algn="l" rtl="1"/>
          <a:r>
            <a:rPr lang="es-ES" sz="1100" b="1" i="0">
              <a:latin typeface="+mn-lt"/>
              <a:ea typeface="+mn-ea"/>
              <a:cs typeface="+mn-cs"/>
            </a:rPr>
            <a:t>b</a:t>
          </a:r>
          <a:r>
            <a:rPr lang="es-ES" sz="1100" b="0" i="0">
              <a:latin typeface="+mn-lt"/>
              <a:ea typeface="+mn-ea"/>
              <a:cs typeface="+mn-cs"/>
            </a:rPr>
            <a:t>) ¿Cuál fue</a:t>
          </a:r>
          <a:r>
            <a:rPr lang="es-ES" sz="1100" b="0" i="0" baseline="0">
              <a:latin typeface="+mn-lt"/>
              <a:ea typeface="+mn-ea"/>
              <a:cs typeface="+mn-cs"/>
            </a:rPr>
            <a:t> la división que más juguetes vendió en unidades</a:t>
          </a:r>
          <a:endParaRPr lang="es-ES" sz="1400" b="0">
            <a:latin typeface="+mn-lt"/>
          </a:endParaRPr>
        </a:p>
        <a:p>
          <a:pPr algn="l" rtl="1"/>
          <a:endParaRPr lang="es-ES" sz="1100" b="0" i="0">
            <a:latin typeface="+mn-lt"/>
            <a:ea typeface="+mn-ea"/>
            <a:cs typeface="+mn-cs"/>
          </a:endParaRPr>
        </a:p>
        <a:p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 i="0">
              <a:effectLst/>
              <a:latin typeface="+mn-lt"/>
              <a:ea typeface="+mn-ea"/>
              <a:cs typeface="+mn-cs"/>
            </a:rPr>
            <a:t>c) </a:t>
          </a:r>
          <a:r>
            <a:rPr lang="es-ES" sz="1100" b="0" i="0">
              <a:effectLst/>
              <a:latin typeface="+mn-lt"/>
              <a:ea typeface="+mn-ea"/>
              <a:cs typeface="+mn-cs"/>
            </a:rPr>
            <a:t>Genera una tabla dinámica que muestre el monto</a:t>
          </a:r>
          <a:r>
            <a:rPr lang="es-ES" sz="1100" b="0" i="0" baseline="0">
              <a:effectLst/>
              <a:latin typeface="+mn-lt"/>
              <a:ea typeface="+mn-ea"/>
              <a:cs typeface="+mn-cs"/>
            </a:rPr>
            <a:t> de venta ingresado en los meses de octubre a diciembre</a:t>
          </a:r>
          <a:endParaRPr lang="es-MX" b="0">
            <a:effectLst/>
          </a:endParaRPr>
        </a:p>
        <a:p>
          <a:pPr algn="l" rtl="1"/>
          <a:endParaRPr lang="es-ES" sz="1100" b="0" i="0" baseline="0">
            <a:latin typeface="+mn-lt"/>
            <a:ea typeface="+mn-ea"/>
            <a:cs typeface="+mn-cs"/>
          </a:endParaRPr>
        </a:p>
        <a:p>
          <a:pPr algn="l" rtl="1"/>
          <a:endParaRPr lang="es-ES" sz="1400" b="1">
            <a:latin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nathan/Capacitaci&#243;n/Ejercicios/Excel%20Financiero/Excel%20Financier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inamacas"/>
      <sheetName val="Gráfico Dinámico"/>
      <sheetName val="Tabla Dinámica"/>
      <sheetName val="Tendencias"/>
      <sheetName val="Macros en gráficos"/>
      <sheetName val="1 Variable"/>
      <sheetName val="2 Variables"/>
      <sheetName val="Función Lógica SI..."/>
      <sheetName val="Cálculos en bases"/>
      <sheetName val="Función Tiempo"/>
      <sheetName val="BUSCARV"/>
      <sheetName val="Fianancieras"/>
      <sheetName val="Mac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>
        <row r="2">
          <cell r="E2">
            <v>1847000</v>
          </cell>
        </row>
        <row r="3">
          <cell r="E3">
            <v>1957100</v>
          </cell>
        </row>
        <row r="4">
          <cell r="E4">
            <v>2220500</v>
          </cell>
        </row>
        <row r="5">
          <cell r="E5">
            <v>2325200</v>
          </cell>
        </row>
        <row r="6">
          <cell r="E6">
            <v>1600000</v>
          </cell>
        </row>
        <row r="7">
          <cell r="E7">
            <v>1819000</v>
          </cell>
        </row>
        <row r="8">
          <cell r="E8">
            <v>2568100</v>
          </cell>
        </row>
        <row r="9">
          <cell r="E9">
            <v>2156500</v>
          </cell>
        </row>
        <row r="10">
          <cell r="E10">
            <v>2088800</v>
          </cell>
        </row>
        <row r="11">
          <cell r="E11">
            <v>2605500</v>
          </cell>
        </row>
        <row r="12">
          <cell r="E12">
            <v>1800500</v>
          </cell>
        </row>
        <row r="13">
          <cell r="E13">
            <v>2279000</v>
          </cell>
        </row>
      </sheetData>
      <sheetData sheetId="9"/>
      <sheetData sheetId="10"/>
      <sheetData sheetId="11"/>
      <sheetData sheetId="1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AEBC846-A47D-4F44-814A-EF29DB54D65C}" name="DB_VENTAS" displayName="DB_VENTAS" ref="A1:H181" totalsRowCount="1" headerRowDxfId="53" headerRowCellStyle="Normal 2 2" dataCellStyle="Normal 2 2">
  <autoFilter ref="A1:H180" xr:uid="{8AEBC846-A47D-4F44-814A-EF29DB54D65C}"/>
  <tableColumns count="8">
    <tableColumn id="1" xr3:uid="{4A27C607-F7B6-4B1E-A7BA-2681FB3509C4}" name="Estado" totalsRowLabel="Total" totalsRowDxfId="8" dataCellStyle="Normal 2 2">
      <calculatedColumnFormula>A1</calculatedColumnFormula>
    </tableColumn>
    <tableColumn id="2" xr3:uid="{7D22C67D-CE5D-4247-AE95-81F9362B424A}" name="Canal" totalsRowDxfId="7" dataCellStyle="Normal 2 2">
      <calculatedColumnFormula>B1</calculatedColumnFormula>
    </tableColumn>
    <tableColumn id="3" xr3:uid="{E6378497-7D1C-4875-B42E-D21B7C3649FA}" name="Precio" totalsRowDxfId="6" dataCellStyle="Normal 2 2"/>
    <tableColumn id="4" xr3:uid="{2DCCEBAB-9BAA-4ABE-A5AE-38017EF75F97}" name="Categoria" totalsRowDxfId="5" dataCellStyle="Normal 2 2"/>
    <tableColumn id="5" xr3:uid="{21B1AE7B-B239-44DC-94B8-E7CFF5305E47}" name="Uds" totalsRowDxfId="4" dataCellStyle="Normal 2 2"/>
    <tableColumn id="6" xr3:uid="{0B6219C9-43F4-4EE1-942C-9E5270B3BF3F}" name="Precio2" totalsRowFunction="max" dataDxfId="9" totalsRowDxfId="3" dataCellStyle="Moneda 2 2"/>
    <tableColumn id="8" xr3:uid="{2F125262-FB3E-4AD1-8ED8-36ACF523E78B}" name="Precio3" totalsRowDxfId="2" dataCellStyle="Normal 2 2"/>
    <tableColumn id="9" xr3:uid="{423EAAD4-3386-4387-804A-4AD7C9B8C953}" name="Gnancia" dataDxfId="0" totalsRowDxfId="1" dataCellStyle="Normal 2 2">
      <calculatedColumnFormula>F3-G3</calculatedColumnFormula>
    </tableColumn>
  </tableColumns>
  <tableStyleInfo name="TableStyleLight9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7B7C055-D9B4-41AB-BD75-27E1FE53309C}" name="Tabla3" displayName="Tabla3" ref="A6:U14" totalsRowCount="1" headerRowDxfId="52" headerRowCellStyle="Normal 2 2" dataCellStyle="Normal 2 2">
  <autoFilter ref="A6:U13" xr:uid="{D7B7C055-D9B4-41AB-BD75-27E1FE53309C}"/>
  <tableColumns count="21">
    <tableColumn id="1" xr3:uid="{F1B7E683-38CF-4371-B73C-D699B0806E37}" name="Columna1" totalsRowLabel="Total" totalsRowDxfId="51" dataCellStyle="Normal 2 2"/>
    <tableColumn id="2" xr3:uid="{54337EE9-4E97-4354-9D5B-4AE35AD872D1}" name="Columna2" totalsRowDxfId="50" dataCellStyle="Normal 2 2"/>
    <tableColumn id="3" xr3:uid="{C06A099F-AD0A-4AF7-A8B2-5E9A874E5A49}" name="Columna3" totalsRowFunction="count" totalsRowDxfId="49" dataCellStyle="Normal 2 2"/>
    <tableColumn id="4" xr3:uid="{E09B7463-31DD-4ED0-8D59-5C74FD147CAA}" name="Columna4" totalsRowFunction="sum" totalsRowDxfId="48" dataCellStyle="Normal 2 2"/>
    <tableColumn id="5" xr3:uid="{AA82D39F-B459-41D8-A1BC-AF4330DC3BA3}" name="Columna5" totalsRowFunction="sum" totalsRowDxfId="47" dataCellStyle="Normal 2 2"/>
    <tableColumn id="6" xr3:uid="{C79387F8-D1A2-4D4D-9277-7078439487FF}" name="Columna6" totalsRowFunction="sum" totalsRowDxfId="46" dataCellStyle="Normal 2 2"/>
    <tableColumn id="7" xr3:uid="{C786C79B-4646-4652-B386-86FEE5A51C63}" name="Columna7" totalsRowFunction="sum" totalsRowDxfId="45" dataCellStyle="Normal 2 2"/>
    <tableColumn id="8" xr3:uid="{C0A457E4-8B14-47D3-B8FF-812C00BFF574}" name="Columna8" totalsRowFunction="sum" totalsRowDxfId="44" dataCellStyle="Normal 2 2"/>
    <tableColumn id="9" xr3:uid="{5D775405-6902-4967-B2BE-FC17F7C8A1A2}" name="Columna9" totalsRowFunction="sum" totalsRowDxfId="43" dataCellStyle="Normal 2 2"/>
    <tableColumn id="10" xr3:uid="{9EFBF5BC-766F-4D6B-86B3-5408C490D07C}" name="Columna10" totalsRowFunction="sum" totalsRowDxfId="42" dataCellStyle="Normal 2 2"/>
    <tableColumn id="11" xr3:uid="{BE837CDB-14C1-48B4-A86C-8BD79A1E4E17}" name="Columna11" totalsRowFunction="sum" totalsRowDxfId="41" dataCellStyle="Normal 2 2"/>
    <tableColumn id="12" xr3:uid="{2BBC4D68-7ACF-4B08-B29B-2C4B573E39DD}" name="Columna12" totalsRowFunction="sum" totalsRowDxfId="40" dataCellStyle="Normal 2 2"/>
    <tableColumn id="13" xr3:uid="{F9940FF7-D92E-439B-AE89-71A2F13F0C7B}" name="Columna13" totalsRowFunction="custom" totalsRowDxfId="39" dataCellStyle="Normal 2 2">
      <totalsRowFormula>SUBTOTAL(109,Tabla3[Columna5])</totalsRowFormula>
    </tableColumn>
    <tableColumn id="14" xr3:uid="{69204D8B-9B3F-499D-833A-E73D32AE0311}" name="Columna14" totalsRowFunction="custom" totalsRowDxfId="38" dataCellStyle="Normal 2 2">
      <totalsRowFormula>SUBTOTAL(109,Tabla3[Columna6])</totalsRowFormula>
    </tableColumn>
    <tableColumn id="15" xr3:uid="{4F0BD5CC-7F7B-4E1E-8D03-A15D8BC53E32}" name="Columna15" totalsRowDxfId="37" dataCellStyle="Normal 2 2"/>
    <tableColumn id="16" xr3:uid="{79C70169-DAF1-4D98-AC99-7F1C3CFABF3D}" name="Columna16" totalsRowDxfId="36" dataCellStyle="Normal 2 2"/>
    <tableColumn id="17" xr3:uid="{35672AF4-5A09-4AE8-B85C-5F5DF6C85020}" name="Columna17" totalsRowDxfId="35" dataCellStyle="Normal 2 2"/>
    <tableColumn id="18" xr3:uid="{7F2E67EE-79EF-41CC-A0FE-5914F9861056}" name="Columna18" totalsRowDxfId="34" dataCellStyle="Normal 2 2"/>
    <tableColumn id="19" xr3:uid="{2485B372-688E-4EA3-9050-D354433B6C0C}" name="Columna19" totalsRowFunction="sum" totalsRowDxfId="33" dataCellStyle="Normal 2 2"/>
    <tableColumn id="20" xr3:uid="{BEBDDB55-8E08-489D-8448-8FA78A4E1ABE}" name="Columna20" totalsRowDxfId="13" dataCellStyle="Normal 2 2"/>
    <tableColumn id="21" xr3:uid="{61734F48-F60F-4A1D-A7C6-D5AABC0AA9BF}" name="Columna21" totalsRowDxfId="12" dataCellStyle="Normal 2 2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63ECE9-0600-48AE-B66E-1616E3E6C50B}" name="Tabla4" displayName="Tabla4" ref="A17:U24" totalsRowCount="1" headerRowCellStyle="Normal 2 2" dataCellStyle="Normal 2 2">
  <autoFilter ref="A17:U23" xr:uid="{CD63ECE9-0600-48AE-B66E-1616E3E6C50B}"/>
  <tableColumns count="21">
    <tableColumn id="1" xr3:uid="{B506EFFB-CCCF-4F63-9030-9FED3DE77D9A}" name="Columna1" totalsRowLabel="Total" totalsRowDxfId="32" dataCellStyle="Normal 2 2"/>
    <tableColumn id="2" xr3:uid="{C883E949-52A7-438C-A4FD-EF37945BA189}" name="Columna2" totalsRowDxfId="31" dataCellStyle="Normal 2 2"/>
    <tableColumn id="3" xr3:uid="{0EEBE4B0-076C-418A-8D5D-639FD74D8BD3}" name="Columna3" totalsRowFunction="sum" totalsRowDxfId="30" dataCellStyle="Normal 2 2"/>
    <tableColumn id="4" xr3:uid="{A2390FEB-C817-419C-B003-2FEAA7F4ECBD}" name="Columna4" totalsRowFunction="sum" totalsRowDxfId="29" dataCellStyle="Normal 2 2"/>
    <tableColumn id="5" xr3:uid="{671D1057-3FCE-4286-82B5-0C3F34AC82B4}" name="Columna5" totalsRowFunction="sum" totalsRowDxfId="28" dataCellStyle="Normal 2 2"/>
    <tableColumn id="6" xr3:uid="{B2AC5034-9227-4C40-B2AF-976BE2CC9564}" name="Columna6" totalsRowFunction="sum" totalsRowDxfId="27" dataCellStyle="Normal 2 2"/>
    <tableColumn id="7" xr3:uid="{B2FC25DC-E1AD-4E53-A67F-5E560403E9DF}" name="Columna7" totalsRowFunction="sum" totalsRowDxfId="26" dataCellStyle="Normal 2 2"/>
    <tableColumn id="8" xr3:uid="{1F954B5A-F847-4565-BD11-C7FB2EA71339}" name="Columna8" totalsRowFunction="sum" totalsRowDxfId="25" dataCellStyle="Normal 2 2"/>
    <tableColumn id="9" xr3:uid="{4A09D332-C226-44CC-B91C-3589E9498BA3}" name="Columna9" totalsRowFunction="sum" totalsRowDxfId="24" dataCellStyle="Normal 2 2"/>
    <tableColumn id="10" xr3:uid="{CCF83711-13B6-423A-809C-1C3FEFD3D0DB}" name="Columna10" totalsRowFunction="sum" totalsRowDxfId="23" dataCellStyle="Normal 2 2"/>
    <tableColumn id="11" xr3:uid="{9FC4BC89-C426-47D6-B456-8A7A85E67AD3}" name="Columna11" totalsRowFunction="sum" totalsRowDxfId="22" dataCellStyle="Normal 2 2"/>
    <tableColumn id="12" xr3:uid="{96366C5F-59EB-41F3-98E5-AFC995217E27}" name="Columna12" totalsRowFunction="sum" totalsRowDxfId="21" dataCellStyle="Normal 2 2"/>
    <tableColumn id="13" xr3:uid="{FAC720BF-1292-4486-B942-FF3289DFE4BF}" name="Columna13" totalsRowFunction="sum" totalsRowDxfId="20" dataCellStyle="Normal 2 2"/>
    <tableColumn id="14" xr3:uid="{BE202AEB-602C-4835-8CF5-D54670FA2145}" name="Columna14" totalsRowFunction="sum" totalsRowDxfId="19" dataCellStyle="Normal 2 2"/>
    <tableColumn id="15" xr3:uid="{0D96BABB-334D-4838-988E-7B8CF926FB46}" name="Columna15" totalsRowFunction="sum" totalsRowDxfId="18" dataCellStyle="Normal 2 2"/>
    <tableColumn id="16" xr3:uid="{845D8EA3-0F5D-4AE3-BC31-E0B041D8D398}" name="Columna16" totalsRowFunction="sum" totalsRowDxfId="17" dataCellStyle="Normal 2 2"/>
    <tableColumn id="17" xr3:uid="{6A50E6E6-B762-4407-999F-018B3ED1FB8A}" name="Columna17" totalsRowFunction="sum" totalsRowDxfId="16" dataCellStyle="Normal 2 2"/>
    <tableColumn id="18" xr3:uid="{B87BED86-93EB-4456-B94F-4B6795548868}" name="Columna18" totalsRowFunction="sum" totalsRowDxfId="15" dataCellStyle="Normal 2 2"/>
    <tableColumn id="19" xr3:uid="{4119C55F-B472-4A87-98C2-0FDA75ABF274}" name="Columna19" totalsRowFunction="sum" totalsRowDxfId="14" dataCellStyle="Normal 2 2"/>
    <tableColumn id="20" xr3:uid="{9840D076-25A1-44AE-8FEC-C16EC1FCA22F}" name="Columna20" totalsRowDxfId="11" dataCellStyle="Normal 2 2"/>
    <tableColumn id="21" xr3:uid="{617AE0E4-C3DC-4912-A198-E707D78D0420}" name="30000" totalsRowLabel="3600" totalsRowDxfId="10" dataCellStyle="Normal 2 2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D89EBC3-D443-49F9-9C71-AB14D7F323F7}" name="Tabla5" displayName="Tabla5" ref="A35:U43" totalsRowCount="1" headerRowCellStyle="Normal 2 2" dataCellStyle="Normal 2 2">
  <autoFilter ref="A35:U42" xr:uid="{CD89EBC3-D443-49F9-9C71-AB14D7F323F7}"/>
  <tableColumns count="21">
    <tableColumn id="1" xr3:uid="{806BF11E-7140-479B-AE89-F237E2935A7F}" name="Columna1" totalsRowLabel="Total" dataCellStyle="Normal 2 2" totalsRowCellStyle="Normal 2 2"/>
    <tableColumn id="2" xr3:uid="{D6F54960-1134-40DE-91A9-7133E8BA452A}" name="Columna2" dataCellStyle="Normal 2 2" totalsRowCellStyle="Normal 2 2"/>
    <tableColumn id="3" xr3:uid="{47E929C7-F72D-44EB-912B-834C9E7E6B15}" name="Columna3" dataCellStyle="Normal 2 2" totalsRowCellStyle="Normal 2 2"/>
    <tableColumn id="4" xr3:uid="{95159D49-3AE7-4085-8203-01536BF80DBB}" name="Columna4" dataCellStyle="Normal 2 2" totalsRowCellStyle="Normal 2 2"/>
    <tableColumn id="5" xr3:uid="{10DFC722-C963-49EB-87AD-3070F65E8C7E}" name="Columna5" dataCellStyle="Normal 2 2" totalsRowCellStyle="Normal 2 2"/>
    <tableColumn id="6" xr3:uid="{45A23AF4-825E-4DAC-A577-F39F1550C4CE}" name="Columna6" dataCellStyle="Normal 2 2" totalsRowCellStyle="Normal 2 2"/>
    <tableColumn id="7" xr3:uid="{8E8CDDD4-95F1-4BA8-8FC9-6009716ED1CA}" name="Columna7" dataCellStyle="Normal 2 2" totalsRowCellStyle="Normal 2 2"/>
    <tableColumn id="8" xr3:uid="{316A1DE3-6D69-48C4-9E05-0534CCAAC7E0}" name="Columna8" dataCellStyle="Normal 2 2" totalsRowCellStyle="Normal 2 2"/>
    <tableColumn id="9" xr3:uid="{B932D7CD-FD14-48B4-8B52-2460F5D0FE5B}" name="Columna9" dataCellStyle="Normal 2 2" totalsRowCellStyle="Normal 2 2"/>
    <tableColumn id="10" xr3:uid="{2FB16146-73C1-441A-9C87-FA18FFC31830}" name="Columna10" dataCellStyle="Normal 2 2" totalsRowCellStyle="Normal 2 2"/>
    <tableColumn id="11" xr3:uid="{240F2DDF-BCC9-4117-94B1-21F7E646A923}" name="Columna11" dataCellStyle="Normal 2 2" totalsRowCellStyle="Normal 2 2"/>
    <tableColumn id="12" xr3:uid="{921BF53E-CFFC-4A5F-832D-C7F8E5135DC3}" name="Columna12" dataCellStyle="Normal 2 2" totalsRowCellStyle="Normal 2 2"/>
    <tableColumn id="13" xr3:uid="{54ED39D3-59C5-4E25-877A-8DB3EA199607}" name="Columna13" dataCellStyle="Normal 2 2" totalsRowCellStyle="Normal 2 2"/>
    <tableColumn id="14" xr3:uid="{B52A8891-01BE-4D7F-9452-5B55FA4E4DB4}" name="Columna14" dataCellStyle="Normal 2 2" totalsRowCellStyle="Normal 2 2"/>
    <tableColumn id="15" xr3:uid="{70A48870-5D06-41C0-A741-35F2C69BABD5}" name="Columna15" dataCellStyle="Normal 2 2" totalsRowCellStyle="Normal 2 2"/>
    <tableColumn id="16" xr3:uid="{DAED7B0B-E6DE-42EB-BFA2-9D16CC307134}" name="Columna16" dataCellStyle="Normal 2 2" totalsRowCellStyle="Normal 2 2"/>
    <tableColumn id="17" xr3:uid="{1E839607-62C7-4F2F-8AF4-113F1B72ED98}" name="Columna17" dataCellStyle="Normal 2 2" totalsRowCellStyle="Normal 2 2"/>
    <tableColumn id="18" xr3:uid="{96B5BF03-0C22-48D7-B8DA-9FA2D8FAF32E}" name="Columna18" dataCellStyle="Normal 2 2" totalsRowCellStyle="Normal 2 2"/>
    <tableColumn id="19" xr3:uid="{7AD37C05-967E-4965-B8C3-AF0F6719077D}" name="Columna19" totalsRowFunction="sum" dataCellStyle="Normal 2 2" totalsRowCellStyle="Normal 2 2"/>
    <tableColumn id="20" xr3:uid="{C0697C23-1DA2-4705-BE02-F680B140B6AA}" name="Columna20" dataCellStyle="Normal 2 2" totalsRowCellStyle="Normal 2 2"/>
    <tableColumn id="21" xr3:uid="{EE027E91-E341-480A-84F6-5DA91A01B82E}" name="12000" totalsRowLabel="3600" dataCellStyle="Normal 2 2" totalsRowCellStyle="Normal 2 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4F10D87-48A9-4D68-A8B4-11ECC9B3E1E6}" name="Tabla6" displayName="Tabla6" ref="A46:U52" totalsRowCount="1" headerRowCellStyle="Normal 2 2" dataCellStyle="Normal 2 2">
  <autoFilter ref="A46:U51" xr:uid="{14F10D87-48A9-4D68-A8B4-11ECC9B3E1E6}"/>
  <tableColumns count="21">
    <tableColumn id="1" xr3:uid="{FAA2B227-B841-4DB3-89F5-E136C024F019}" name="Columna1" totalsRowLabel="Total" dataCellStyle="Normal 2 2" totalsRowCellStyle="Normal 2 2"/>
    <tableColumn id="2" xr3:uid="{D91D138B-B27A-4899-AB97-127A047EA6D1}" name="Columna2" dataCellStyle="Normal 2 2" totalsRowCellStyle="Normal 2 2"/>
    <tableColumn id="3" xr3:uid="{F49E2E25-18E4-4C4E-8C02-B0E7925D252C}" name="Columna3" dataCellStyle="Normal 2 2" totalsRowCellStyle="Normal 2 2"/>
    <tableColumn id="4" xr3:uid="{A75A9408-D749-4563-B7B7-363BA60D48E7}" name="Columna4" dataCellStyle="Normal 2 2" totalsRowCellStyle="Normal 2 2"/>
    <tableColumn id="5" xr3:uid="{FD61E23A-328A-4314-BB26-82EFCCB4FD68}" name="Columna5" dataCellStyle="Normal 2 2" totalsRowCellStyle="Normal 2 2"/>
    <tableColumn id="6" xr3:uid="{361B8548-2EB0-4C22-B74B-23DC34F2566D}" name="Columna6" dataCellStyle="Normal 2 2" totalsRowCellStyle="Normal 2 2"/>
    <tableColumn id="7" xr3:uid="{DD56B292-40A9-47AD-B243-33C56D6D05C6}" name="Columna7" dataCellStyle="Normal 2 2" totalsRowCellStyle="Normal 2 2"/>
    <tableColumn id="8" xr3:uid="{619FD19B-E0D9-41F7-B488-F976F166A1C9}" name="Columna8" dataCellStyle="Normal 2 2" totalsRowCellStyle="Normal 2 2"/>
    <tableColumn id="9" xr3:uid="{E53F92C5-018F-4151-87A1-E3D8B28FE801}" name="Columna9" dataCellStyle="Normal 2 2" totalsRowCellStyle="Normal 2 2"/>
    <tableColumn id="10" xr3:uid="{A987FAA2-27E9-4DA8-93CE-C187E0306DA4}" name="Columna10" dataCellStyle="Normal 2 2" totalsRowCellStyle="Normal 2 2"/>
    <tableColumn id="11" xr3:uid="{ECAA5121-294B-4DB6-984B-80723F30429F}" name="Columna11" dataCellStyle="Normal 2 2" totalsRowCellStyle="Normal 2 2"/>
    <tableColumn id="12" xr3:uid="{177908F2-B322-4D53-80CB-89EC786DF537}" name="Columna12" dataCellStyle="Normal 2 2" totalsRowCellStyle="Normal 2 2"/>
    <tableColumn id="13" xr3:uid="{4A4477FF-A753-439C-A7E0-5ACD7ECEB8A6}" name="Columna13" dataCellStyle="Normal 2 2" totalsRowCellStyle="Normal 2 2"/>
    <tableColumn id="14" xr3:uid="{44FFDC22-EBE3-44FE-A927-60AC82FC115D}" name="Columna14" dataCellStyle="Normal 2 2" totalsRowCellStyle="Normal 2 2"/>
    <tableColumn id="15" xr3:uid="{6DF1AF00-3A7B-4B52-9317-CF4CBE3D0120}" name="Columna15" dataCellStyle="Normal 2 2" totalsRowCellStyle="Normal 2 2"/>
    <tableColumn id="16" xr3:uid="{5C488D5F-8CE0-424B-9488-FD4BEC0BA435}" name="Columna16" dataCellStyle="Normal 2 2" totalsRowCellStyle="Normal 2 2"/>
    <tableColumn id="17" xr3:uid="{09DF2E3D-1B9A-4264-975E-0BEA8949F46E}" name="Columna17" dataCellStyle="Normal 2 2" totalsRowCellStyle="Normal 2 2"/>
    <tableColumn id="18" xr3:uid="{35AA03BF-056C-4C69-B421-0617680313DC}" name="Columna18" dataCellStyle="Normal 2 2" totalsRowCellStyle="Normal 2 2"/>
    <tableColumn id="19" xr3:uid="{D9CFFD6B-B640-4213-A964-41222736FF46}" name="Columna19" totalsRowFunction="sum" dataCellStyle="Normal 2 2" totalsRowCellStyle="Normal 2 2"/>
    <tableColumn id="20" xr3:uid="{B5532A7E-3E8A-470E-BB64-C7D237097AB2}" name="Columna20" dataCellStyle="Normal 2 2" totalsRowCellStyle="Normal 2 2"/>
    <tableColumn id="21" xr3:uid="{632AE449-4D5E-40D9-B756-575A9D6FC97E}" name="Columna21" totalsRowLabel="615035.4" dataCellStyle="Normal 2 2" totalsRowCellStyle="Normal 2 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5F4EA54-EB52-4A66-B926-E4FB7DE3EB6F}" name="Tabla7" displayName="Tabla7" ref="A55:S59" totalsRowCount="1" headerRowCellStyle="Normal 2 2" dataCellStyle="Normal 2 2">
  <autoFilter ref="A55:S58" xr:uid="{F5F4EA54-EB52-4A66-B926-E4FB7DE3EB6F}"/>
  <tableColumns count="19">
    <tableColumn id="1" xr3:uid="{F0D27202-3108-46D6-ABCC-C97C88F72B15}" name="Columna1" totalsRowLabel="Total"/>
    <tableColumn id="2" xr3:uid="{E38176F1-9752-4DDA-A38C-584FAF068B82}" name="Columna2" dataCellStyle="Normal 2 2" totalsRowCellStyle="Normal 2 2"/>
    <tableColumn id="3" xr3:uid="{30B50ABB-9742-420B-9B83-CE774FC6166A}" name="Columna3" dataCellStyle="Normal 2 2" totalsRowCellStyle="Normal 2 2"/>
    <tableColumn id="4" xr3:uid="{4EC621A7-4519-46B7-B8C9-6440EC11DF81}" name="Columna4" dataCellStyle="Normal 2 2" totalsRowCellStyle="Normal 2 2"/>
    <tableColumn id="5" xr3:uid="{7592E17A-B3EC-4B15-A36B-95C873689A54}" name="Columna5" dataCellStyle="Normal 2 2" totalsRowCellStyle="Normal 2 2"/>
    <tableColumn id="6" xr3:uid="{818B891E-556F-49DB-AFE1-D4152835D21E}" name="Columna6" dataCellStyle="Normal 2 2" totalsRowCellStyle="Normal 2 2"/>
    <tableColumn id="7" xr3:uid="{71C01F09-DB3A-4331-A77F-80E11561E8B7}" name="Columna7" dataCellStyle="Normal 2 2" totalsRowCellStyle="Normal 2 2"/>
    <tableColumn id="8" xr3:uid="{6B37C202-362F-4585-B4F1-10727276AD76}" name="Columna8" dataCellStyle="Normal 2 2" totalsRowCellStyle="Normal 2 2"/>
    <tableColumn id="9" xr3:uid="{CF70C1F8-E60C-4134-85AE-88B38CBB6C6C}" name="Columna9" dataCellStyle="Normal 2 2" totalsRowCellStyle="Normal 2 2"/>
    <tableColumn id="10" xr3:uid="{6C8CE79F-336C-4F10-AE73-728F650F790E}" name="Columna10" dataCellStyle="Normal 2 2" totalsRowCellStyle="Normal 2 2"/>
    <tableColumn id="11" xr3:uid="{54F083CF-C809-44B8-AA49-2D115270BA21}" name="Columna11" dataCellStyle="Normal 2 2" totalsRowCellStyle="Normal 2 2"/>
    <tableColumn id="12" xr3:uid="{7E010DDE-C48E-4F34-9649-7DCE79402AC0}" name="Columna12" dataCellStyle="Normal 2 2" totalsRowCellStyle="Normal 2 2"/>
    <tableColumn id="13" xr3:uid="{2D22A7CA-B02B-46DF-8794-A7D980F036E3}" name="Columna13" dataCellStyle="Normal 2 2" totalsRowCellStyle="Normal 2 2"/>
    <tableColumn id="14" xr3:uid="{E0C16903-42E8-48D5-86E2-5275A2FECA9F}" name="Columna14" dataCellStyle="Normal 2 2" totalsRowCellStyle="Normal 2 2"/>
    <tableColumn id="15" xr3:uid="{7C41EE4D-F714-459E-99C5-7F90315F5306}" name="Columna15" dataCellStyle="Normal 2 2" totalsRowCellStyle="Normal 2 2"/>
    <tableColumn id="16" xr3:uid="{B1C37E70-FFC1-46BA-8148-AF8F4B41B92E}" name="Columna16" dataCellStyle="Normal 2 2" totalsRowCellStyle="Normal 2 2"/>
    <tableColumn id="17" xr3:uid="{B52882E1-C9CC-42C4-BB07-60CFAA49D9B3}" name="Columna17" dataCellStyle="Normal 2 2" totalsRowCellStyle="Normal 2 2"/>
    <tableColumn id="18" xr3:uid="{EE8FB484-6684-4583-8DE6-833913456533}" name="Columna18" dataCellStyle="Normal 2 2" totalsRowCellStyle="Normal 2 2"/>
    <tableColumn id="19" xr3:uid="{30791D5D-88E3-4DC8-AD39-65902EF0237D}" name="Columna19" totalsRowFunction="sum" dataCellStyle="Normal 2 2" totalsRowCellStyle="Normal 2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7CF7A-738C-4BC1-A065-E772D2682612}">
  <dimension ref="A1:B4"/>
  <sheetViews>
    <sheetView workbookViewId="0">
      <selection activeCell="B4" sqref="B4"/>
    </sheetView>
  </sheetViews>
  <sheetFormatPr baseColWidth="10" defaultRowHeight="15" x14ac:dyDescent="0.25"/>
  <cols>
    <col min="2" max="2" width="14.140625" bestFit="1" customWidth="1"/>
  </cols>
  <sheetData>
    <row r="1" spans="1:2" x14ac:dyDescent="0.25">
      <c r="A1">
        <f>'Características de BD'!E17</f>
        <v>35</v>
      </c>
    </row>
    <row r="2" spans="1:2" x14ac:dyDescent="0.25">
      <c r="B2" t="s">
        <v>838</v>
      </c>
    </row>
    <row r="3" spans="1:2" x14ac:dyDescent="0.25">
      <c r="B3" s="101">
        <f>'Características de BD'!F24</f>
        <v>2022000</v>
      </c>
    </row>
    <row r="4" spans="1:2" x14ac:dyDescent="0.25">
      <c r="B4" t="s">
        <v>839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5"/>
  <sheetViews>
    <sheetView workbookViewId="0"/>
  </sheetViews>
  <sheetFormatPr baseColWidth="10" defaultRowHeight="15" x14ac:dyDescent="0.25"/>
  <cols>
    <col min="5" max="5" width="13" bestFit="1" customWidth="1"/>
    <col min="7" max="7" width="12.5703125" customWidth="1"/>
    <col min="8" max="8" width="12.7109375" customWidth="1"/>
    <col min="10" max="10" width="19" bestFit="1" customWidth="1"/>
    <col min="11" max="11" width="18" customWidth="1"/>
  </cols>
  <sheetData>
    <row r="1" spans="1:11" ht="20.25" x14ac:dyDescent="0.3">
      <c r="A1" s="43" t="s">
        <v>520</v>
      </c>
    </row>
    <row r="13" spans="1:11" x14ac:dyDescent="0.25">
      <c r="B13" s="172" t="s">
        <v>513</v>
      </c>
      <c r="C13" s="172"/>
      <c r="D13" s="172"/>
      <c r="E13" s="172"/>
      <c r="F13" s="172"/>
    </row>
    <row r="14" spans="1:11" ht="26.25" thickBot="1" x14ac:dyDescent="0.3">
      <c r="A14" s="103" t="s">
        <v>83</v>
      </c>
      <c r="B14" s="104" t="s">
        <v>514</v>
      </c>
      <c r="C14" s="104" t="s">
        <v>515</v>
      </c>
      <c r="D14" s="104" t="s">
        <v>516</v>
      </c>
      <c r="E14" s="104" t="s">
        <v>517</v>
      </c>
      <c r="F14" s="104" t="s">
        <v>518</v>
      </c>
      <c r="G14" s="105" t="s">
        <v>703</v>
      </c>
      <c r="H14" s="105" t="s">
        <v>519</v>
      </c>
    </row>
    <row r="15" spans="1:11" ht="15.75" thickBot="1" x14ac:dyDescent="0.3">
      <c r="A15" s="34">
        <v>40702</v>
      </c>
      <c r="B15" s="35">
        <v>24.3</v>
      </c>
      <c r="C15" s="35">
        <v>26.4</v>
      </c>
      <c r="D15" s="35">
        <v>34.200000000000003</v>
      </c>
      <c r="E15" s="35">
        <v>24.1</v>
      </c>
      <c r="F15" s="35">
        <v>34.9</v>
      </c>
      <c r="G15" s="36"/>
      <c r="H15" s="37"/>
      <c r="J15" s="42" t="s">
        <v>704</v>
      </c>
      <c r="K15" s="102"/>
    </row>
    <row r="16" spans="1:11" ht="15.75" thickBot="1" x14ac:dyDescent="0.3">
      <c r="A16" s="38">
        <v>40706</v>
      </c>
      <c r="B16" s="39">
        <v>17.899999999999999</v>
      </c>
      <c r="C16" s="39">
        <v>30.1</v>
      </c>
      <c r="D16" s="39">
        <v>32.799999999999997</v>
      </c>
      <c r="E16" s="39">
        <v>24.6</v>
      </c>
      <c r="F16" s="39">
        <v>38</v>
      </c>
      <c r="G16" s="36"/>
      <c r="H16" s="37"/>
    </row>
    <row r="17" spans="1:11" ht="15.75" thickBot="1" x14ac:dyDescent="0.3">
      <c r="A17" s="38">
        <v>40708</v>
      </c>
      <c r="B17" s="39">
        <v>15.8</v>
      </c>
      <c r="C17" s="39">
        <v>34.6</v>
      </c>
      <c r="D17" s="39">
        <v>32.5</v>
      </c>
      <c r="E17" s="39">
        <v>16.5</v>
      </c>
      <c r="F17" s="39">
        <v>36.799999999999997</v>
      </c>
      <c r="G17" s="36"/>
      <c r="H17" s="37"/>
    </row>
    <row r="18" spans="1:11" ht="15.75" thickBot="1" x14ac:dyDescent="0.3">
      <c r="A18" s="38">
        <v>40711</v>
      </c>
      <c r="B18" s="39">
        <v>20</v>
      </c>
      <c r="C18" s="39">
        <v>29.9</v>
      </c>
      <c r="D18" s="39">
        <v>34.799999999999997</v>
      </c>
      <c r="E18" s="39">
        <v>17.899999999999999</v>
      </c>
      <c r="F18" s="39">
        <v>28.3</v>
      </c>
      <c r="G18" s="36"/>
      <c r="H18" s="37"/>
    </row>
    <row r="19" spans="1:11" ht="15.75" thickBot="1" x14ac:dyDescent="0.3">
      <c r="A19" s="38">
        <v>40714</v>
      </c>
      <c r="B19" s="39">
        <v>19.7</v>
      </c>
      <c r="C19" s="39">
        <v>33.9</v>
      </c>
      <c r="D19" s="39">
        <v>29.2</v>
      </c>
      <c r="E19" s="39">
        <v>16.2</v>
      </c>
      <c r="F19" s="39">
        <v>32.299999999999997</v>
      </c>
      <c r="G19" s="36"/>
      <c r="H19" s="37"/>
      <c r="J19" s="99"/>
      <c r="K19" s="99"/>
    </row>
    <row r="20" spans="1:11" ht="15.75" thickBot="1" x14ac:dyDescent="0.3">
      <c r="A20" s="38">
        <v>40716</v>
      </c>
      <c r="B20" s="39">
        <v>25</v>
      </c>
      <c r="C20" s="39">
        <v>31.6</v>
      </c>
      <c r="D20" s="39">
        <v>34.9</v>
      </c>
      <c r="E20" s="39">
        <v>10.4</v>
      </c>
      <c r="F20" s="39">
        <v>32.6</v>
      </c>
      <c r="G20" s="36"/>
      <c r="H20" s="37"/>
      <c r="K20" s="99"/>
    </row>
    <row r="21" spans="1:11" ht="15.75" thickBot="1" x14ac:dyDescent="0.3">
      <c r="A21" s="38">
        <v>40717</v>
      </c>
      <c r="B21" s="39">
        <v>16.899999999999999</v>
      </c>
      <c r="C21" s="39">
        <v>28.2</v>
      </c>
      <c r="D21" s="39">
        <v>29.8</v>
      </c>
      <c r="E21" s="39">
        <v>21.3</v>
      </c>
      <c r="F21" s="39">
        <v>37.1</v>
      </c>
      <c r="G21" s="36"/>
      <c r="H21" s="37"/>
    </row>
    <row r="22" spans="1:11" ht="15.75" thickBot="1" x14ac:dyDescent="0.3">
      <c r="A22" s="38">
        <v>40721</v>
      </c>
      <c r="B22" s="39">
        <v>24.9</v>
      </c>
      <c r="C22" s="39">
        <v>26.1</v>
      </c>
      <c r="D22" s="39">
        <v>28.9</v>
      </c>
      <c r="E22" s="39">
        <v>16.600000000000001</v>
      </c>
      <c r="F22" s="39">
        <v>37.6</v>
      </c>
      <c r="G22" s="36"/>
      <c r="H22" s="37"/>
    </row>
    <row r="23" spans="1:11" ht="15.75" thickBot="1" x14ac:dyDescent="0.3">
      <c r="A23" s="38">
        <v>40724</v>
      </c>
      <c r="B23" s="39">
        <v>17.2</v>
      </c>
      <c r="C23" s="39">
        <v>32.4</v>
      </c>
      <c r="D23" s="39">
        <v>29.5</v>
      </c>
      <c r="E23" s="39">
        <v>24</v>
      </c>
      <c r="F23" s="39">
        <v>32.299999999999997</v>
      </c>
      <c r="G23" s="36"/>
      <c r="H23" s="37"/>
    </row>
    <row r="24" spans="1:11" ht="15.75" thickBot="1" x14ac:dyDescent="0.3">
      <c r="A24" s="38">
        <v>40725</v>
      </c>
      <c r="B24" s="39">
        <v>19</v>
      </c>
      <c r="C24" s="39">
        <v>32.6</v>
      </c>
      <c r="D24" s="39">
        <v>26.4</v>
      </c>
      <c r="E24" s="39">
        <v>22.3</v>
      </c>
      <c r="F24" s="39">
        <v>30.3</v>
      </c>
      <c r="G24" s="36"/>
      <c r="H24" s="37"/>
    </row>
    <row r="25" spans="1:11" ht="15.75" thickBot="1" x14ac:dyDescent="0.3">
      <c r="A25" s="38">
        <v>40726</v>
      </c>
      <c r="B25" s="39">
        <v>16.3</v>
      </c>
      <c r="C25" s="39">
        <v>32.5</v>
      </c>
      <c r="D25" s="39">
        <v>28.8</v>
      </c>
      <c r="E25" s="39">
        <v>23.9</v>
      </c>
      <c r="F25" s="39">
        <v>36.4</v>
      </c>
      <c r="G25" s="36"/>
      <c r="H25" s="37"/>
    </row>
    <row r="26" spans="1:11" ht="15.75" thickBot="1" x14ac:dyDescent="0.3">
      <c r="A26" s="38">
        <v>40728</v>
      </c>
      <c r="B26" s="39">
        <v>24.4</v>
      </c>
      <c r="C26" s="39">
        <v>33</v>
      </c>
      <c r="D26" s="39">
        <v>30.4</v>
      </c>
      <c r="E26" s="39">
        <v>18</v>
      </c>
      <c r="F26" s="39">
        <v>37.200000000000003</v>
      </c>
      <c r="G26" s="36"/>
      <c r="H26" s="37"/>
    </row>
    <row r="27" spans="1:11" ht="15.75" thickBot="1" x14ac:dyDescent="0.3">
      <c r="A27" s="38">
        <v>40735</v>
      </c>
      <c r="B27" s="39">
        <v>20.100000000000001</v>
      </c>
      <c r="C27" s="39">
        <v>30.4</v>
      </c>
      <c r="D27" s="39">
        <v>31.6</v>
      </c>
      <c r="E27" s="39">
        <v>22.9</v>
      </c>
      <c r="F27" s="39">
        <v>35.6</v>
      </c>
      <c r="G27" s="36"/>
      <c r="H27" s="37"/>
    </row>
    <row r="28" spans="1:11" ht="15.75" thickBot="1" x14ac:dyDescent="0.3">
      <c r="A28" s="38">
        <v>40739</v>
      </c>
      <c r="B28" s="39">
        <v>24.3</v>
      </c>
      <c r="C28" s="39">
        <v>31</v>
      </c>
      <c r="D28" s="39">
        <v>28.5</v>
      </c>
      <c r="E28" s="39">
        <v>24.2</v>
      </c>
      <c r="F28" s="39">
        <v>33.799999999999997</v>
      </c>
      <c r="G28" s="36"/>
      <c r="H28" s="37"/>
    </row>
    <row r="29" spans="1:11" ht="15.75" thickBot="1" x14ac:dyDescent="0.3">
      <c r="A29" s="38">
        <v>40740</v>
      </c>
      <c r="B29" s="39">
        <v>24</v>
      </c>
      <c r="C29" s="39">
        <v>31.8</v>
      </c>
      <c r="D29" s="39">
        <v>34.799999999999997</v>
      </c>
      <c r="E29" s="39">
        <v>16.5</v>
      </c>
      <c r="F29" s="39">
        <v>27.4</v>
      </c>
      <c r="G29" s="36"/>
      <c r="H29" s="37"/>
    </row>
    <row r="30" spans="1:11" ht="15.75" thickBot="1" x14ac:dyDescent="0.3">
      <c r="A30" s="38">
        <v>40743</v>
      </c>
      <c r="B30" s="39">
        <v>23.4</v>
      </c>
      <c r="C30" s="39">
        <v>34.4</v>
      </c>
      <c r="D30" s="39">
        <v>26.6</v>
      </c>
      <c r="E30" s="39">
        <v>22.7</v>
      </c>
      <c r="F30" s="39">
        <v>34.200000000000003</v>
      </c>
      <c r="G30" s="36"/>
      <c r="H30" s="37"/>
    </row>
    <row r="31" spans="1:11" ht="15.75" thickBot="1" x14ac:dyDescent="0.3">
      <c r="A31" s="38">
        <v>40746</v>
      </c>
      <c r="B31" s="39">
        <v>24.3</v>
      </c>
      <c r="C31" s="39">
        <v>32</v>
      </c>
      <c r="D31" s="39">
        <v>28.2</v>
      </c>
      <c r="E31" s="39">
        <v>12.9</v>
      </c>
      <c r="F31" s="39">
        <v>33.6</v>
      </c>
      <c r="G31" s="36"/>
      <c r="H31" s="37"/>
    </row>
    <row r="32" spans="1:11" ht="15.75" thickBot="1" x14ac:dyDescent="0.3">
      <c r="A32" s="38">
        <v>40748</v>
      </c>
      <c r="B32" s="39">
        <v>15.6</v>
      </c>
      <c r="C32" s="39">
        <v>32.299999999999997</v>
      </c>
      <c r="D32" s="39">
        <v>33.6</v>
      </c>
      <c r="E32" s="39">
        <v>13.4</v>
      </c>
      <c r="F32" s="39">
        <v>36.9</v>
      </c>
      <c r="G32" s="36"/>
      <c r="H32" s="37"/>
    </row>
    <row r="33" spans="1:8" ht="15.75" thickBot="1" x14ac:dyDescent="0.3">
      <c r="A33" s="38">
        <v>40750</v>
      </c>
      <c r="B33" s="39">
        <v>24.7</v>
      </c>
      <c r="C33" s="39">
        <v>33.1</v>
      </c>
      <c r="D33" s="39">
        <v>28.7</v>
      </c>
      <c r="E33" s="39">
        <v>14.4</v>
      </c>
      <c r="F33" s="39">
        <v>32.9</v>
      </c>
      <c r="G33" s="36"/>
      <c r="H33" s="37"/>
    </row>
    <row r="34" spans="1:8" ht="15.75" thickBot="1" x14ac:dyDescent="0.3">
      <c r="A34" s="38">
        <v>40755</v>
      </c>
      <c r="B34" s="39">
        <v>22.6</v>
      </c>
      <c r="C34" s="39">
        <v>31</v>
      </c>
      <c r="D34" s="39">
        <v>34.700000000000003</v>
      </c>
      <c r="E34" s="39">
        <v>23.1</v>
      </c>
      <c r="F34" s="39">
        <v>29</v>
      </c>
      <c r="G34" s="36"/>
      <c r="H34" s="37"/>
    </row>
    <row r="35" spans="1:8" ht="15.75" thickBot="1" x14ac:dyDescent="0.3">
      <c r="A35" s="38">
        <v>40695</v>
      </c>
      <c r="B35" s="39">
        <v>20.100000000000001</v>
      </c>
      <c r="C35" s="39">
        <v>24.1</v>
      </c>
      <c r="D35" s="39">
        <v>34.6</v>
      </c>
      <c r="E35" s="39">
        <v>13.4</v>
      </c>
      <c r="F35" s="39">
        <v>26.3</v>
      </c>
      <c r="G35" s="36"/>
      <c r="H35" s="37"/>
    </row>
    <row r="36" spans="1:8" ht="15.75" thickBot="1" x14ac:dyDescent="0.3">
      <c r="A36" s="38">
        <v>40704</v>
      </c>
      <c r="B36" s="39">
        <v>23.2</v>
      </c>
      <c r="C36" s="39">
        <v>24.5</v>
      </c>
      <c r="D36" s="39">
        <v>26.4</v>
      </c>
      <c r="E36" s="39">
        <v>11.3</v>
      </c>
      <c r="F36" s="39">
        <v>32.1</v>
      </c>
      <c r="G36" s="36"/>
      <c r="H36" s="37"/>
    </row>
    <row r="37" spans="1:8" ht="15.75" thickBot="1" x14ac:dyDescent="0.3">
      <c r="A37" s="38">
        <v>40709</v>
      </c>
      <c r="B37" s="39">
        <v>15.8</v>
      </c>
      <c r="C37" s="39">
        <v>27.8</v>
      </c>
      <c r="D37" s="39">
        <v>28.5</v>
      </c>
      <c r="E37" s="39">
        <v>17.5</v>
      </c>
      <c r="F37" s="39">
        <v>27.5</v>
      </c>
      <c r="G37" s="36"/>
      <c r="H37" s="37"/>
    </row>
    <row r="38" spans="1:8" ht="15.75" thickBot="1" x14ac:dyDescent="0.3">
      <c r="A38" s="38">
        <v>40710</v>
      </c>
      <c r="B38" s="39">
        <v>15</v>
      </c>
      <c r="C38" s="39">
        <v>27.1</v>
      </c>
      <c r="D38" s="39">
        <v>28</v>
      </c>
      <c r="E38" s="39">
        <v>17.899999999999999</v>
      </c>
      <c r="F38" s="39">
        <v>27</v>
      </c>
      <c r="G38" s="36"/>
      <c r="H38" s="37"/>
    </row>
    <row r="39" spans="1:8" ht="15.75" thickBot="1" x14ac:dyDescent="0.3">
      <c r="A39" s="38">
        <v>40720</v>
      </c>
      <c r="B39" s="39">
        <v>24.1</v>
      </c>
      <c r="C39" s="39">
        <v>25</v>
      </c>
      <c r="D39" s="39">
        <v>25.9</v>
      </c>
      <c r="E39" s="39">
        <v>12.5</v>
      </c>
      <c r="F39" s="39">
        <v>29.3</v>
      </c>
      <c r="G39" s="36"/>
      <c r="H39" s="37"/>
    </row>
    <row r="40" spans="1:8" ht="15.75" thickBot="1" x14ac:dyDescent="0.3">
      <c r="A40" s="38">
        <v>40727</v>
      </c>
      <c r="B40" s="39">
        <v>14.3</v>
      </c>
      <c r="C40" s="39">
        <v>23.6</v>
      </c>
      <c r="D40" s="39">
        <v>27.7</v>
      </c>
      <c r="E40" s="39">
        <v>15.8</v>
      </c>
      <c r="F40" s="39">
        <v>30.9</v>
      </c>
      <c r="G40" s="36"/>
      <c r="H40" s="37"/>
    </row>
    <row r="41" spans="1:8" ht="15.75" thickBot="1" x14ac:dyDescent="0.3">
      <c r="A41" s="38">
        <v>40732</v>
      </c>
      <c r="B41" s="39">
        <v>15.6</v>
      </c>
      <c r="C41" s="39">
        <v>24.9</v>
      </c>
      <c r="D41" s="39">
        <v>27.8</v>
      </c>
      <c r="E41" s="39">
        <v>19.100000000000001</v>
      </c>
      <c r="F41" s="39">
        <v>31.9</v>
      </c>
      <c r="G41" s="36"/>
      <c r="H41" s="37"/>
    </row>
    <row r="42" spans="1:8" ht="15.75" thickBot="1" x14ac:dyDescent="0.3">
      <c r="A42" s="38">
        <v>40733</v>
      </c>
      <c r="B42" s="39">
        <v>18.2</v>
      </c>
      <c r="C42" s="39">
        <v>26.1</v>
      </c>
      <c r="D42" s="39">
        <v>34.700000000000003</v>
      </c>
      <c r="E42" s="39">
        <v>11.1</v>
      </c>
      <c r="F42" s="39">
        <v>27.1</v>
      </c>
      <c r="G42" s="36"/>
      <c r="H42" s="37"/>
    </row>
    <row r="43" spans="1:8" ht="15.75" thickBot="1" x14ac:dyDescent="0.3">
      <c r="A43" s="38">
        <v>40734</v>
      </c>
      <c r="B43" s="39">
        <v>14.2</v>
      </c>
      <c r="C43" s="39">
        <v>28.2</v>
      </c>
      <c r="D43" s="39">
        <v>30.4</v>
      </c>
      <c r="E43" s="39">
        <v>13.3</v>
      </c>
      <c r="F43" s="39">
        <v>30.5</v>
      </c>
      <c r="G43" s="36"/>
      <c r="H43" s="37"/>
    </row>
    <row r="44" spans="1:8" ht="15.75" thickBot="1" x14ac:dyDescent="0.3">
      <c r="A44" s="38">
        <v>40736</v>
      </c>
      <c r="B44" s="39">
        <v>15.8</v>
      </c>
      <c r="C44" s="39">
        <v>24.3</v>
      </c>
      <c r="D44" s="39">
        <v>27.7</v>
      </c>
      <c r="E44" s="39">
        <v>10.4</v>
      </c>
      <c r="F44" s="39">
        <v>26.4</v>
      </c>
      <c r="G44" s="36"/>
      <c r="H44" s="37"/>
    </row>
    <row r="45" spans="1:8" ht="15.75" thickBot="1" x14ac:dyDescent="0.3">
      <c r="A45" s="38">
        <v>40737</v>
      </c>
      <c r="B45" s="39">
        <v>14.6</v>
      </c>
      <c r="C45" s="39">
        <v>28.7</v>
      </c>
      <c r="D45" s="39">
        <v>31.7</v>
      </c>
      <c r="E45" s="39">
        <v>11.7</v>
      </c>
      <c r="F45" s="39">
        <v>29.4</v>
      </c>
      <c r="G45" s="36"/>
      <c r="H45" s="37"/>
    </row>
    <row r="46" spans="1:8" ht="15.75" thickBot="1" x14ac:dyDescent="0.3">
      <c r="A46" s="38">
        <v>40749</v>
      </c>
      <c r="B46" s="39">
        <v>15.9</v>
      </c>
      <c r="C46" s="39">
        <v>26</v>
      </c>
      <c r="D46" s="39">
        <v>26.6</v>
      </c>
      <c r="E46" s="39">
        <v>19.3</v>
      </c>
      <c r="F46" s="39">
        <v>30.2</v>
      </c>
      <c r="G46" s="36"/>
      <c r="H46" s="37"/>
    </row>
    <row r="47" spans="1:8" ht="15.75" thickBot="1" x14ac:dyDescent="0.3">
      <c r="A47" s="38">
        <v>40752</v>
      </c>
      <c r="B47" s="39">
        <v>18.399999999999999</v>
      </c>
      <c r="C47" s="39">
        <v>25.6</v>
      </c>
      <c r="D47" s="39">
        <v>28.6</v>
      </c>
      <c r="E47" s="39">
        <v>12.8</v>
      </c>
      <c r="F47" s="39">
        <v>31</v>
      </c>
      <c r="G47" s="36"/>
      <c r="H47" s="37"/>
    </row>
    <row r="48" spans="1:8" ht="15.75" thickBot="1" x14ac:dyDescent="0.3">
      <c r="A48" s="38">
        <v>40696</v>
      </c>
      <c r="B48" s="39">
        <v>19.2</v>
      </c>
      <c r="C48" s="39">
        <v>30.5</v>
      </c>
      <c r="D48" s="39">
        <v>27.5</v>
      </c>
      <c r="E48" s="39">
        <v>14.9</v>
      </c>
      <c r="F48" s="39">
        <v>31.3</v>
      </c>
      <c r="G48" s="36"/>
      <c r="H48" s="37"/>
    </row>
    <row r="49" spans="1:8" ht="15.75" thickBot="1" x14ac:dyDescent="0.3">
      <c r="A49" s="38">
        <v>40697</v>
      </c>
      <c r="B49" s="39">
        <v>14.2</v>
      </c>
      <c r="C49" s="39">
        <v>26</v>
      </c>
      <c r="D49" s="39">
        <v>34.799999999999997</v>
      </c>
      <c r="E49" s="39">
        <v>20.399999999999999</v>
      </c>
      <c r="F49" s="39">
        <v>26.8</v>
      </c>
      <c r="G49" s="36"/>
      <c r="H49" s="37"/>
    </row>
    <row r="50" spans="1:8" ht="15.75" thickBot="1" x14ac:dyDescent="0.3">
      <c r="A50" s="38">
        <v>40698</v>
      </c>
      <c r="B50" s="39">
        <v>18.100000000000001</v>
      </c>
      <c r="C50" s="39">
        <v>33.6</v>
      </c>
      <c r="D50" s="39">
        <v>26</v>
      </c>
      <c r="E50" s="39">
        <v>16.2</v>
      </c>
      <c r="F50" s="39">
        <v>30.5</v>
      </c>
      <c r="G50" s="36"/>
      <c r="H50" s="37"/>
    </row>
    <row r="51" spans="1:8" ht="15.75" thickBot="1" x14ac:dyDescent="0.3">
      <c r="A51" s="38">
        <v>40699</v>
      </c>
      <c r="B51" s="39">
        <v>23.9</v>
      </c>
      <c r="C51" s="39">
        <v>25.7</v>
      </c>
      <c r="D51" s="39">
        <v>32.4</v>
      </c>
      <c r="E51" s="39">
        <v>15.5</v>
      </c>
      <c r="F51" s="39">
        <v>27.9</v>
      </c>
      <c r="G51" s="36"/>
      <c r="H51" s="37"/>
    </row>
    <row r="52" spans="1:8" ht="15.75" thickBot="1" x14ac:dyDescent="0.3">
      <c r="A52" s="38">
        <v>40700</v>
      </c>
      <c r="B52" s="39">
        <v>15.2</v>
      </c>
      <c r="C52" s="39">
        <v>31.6</v>
      </c>
      <c r="D52" s="39">
        <v>33</v>
      </c>
      <c r="E52" s="39">
        <v>17.3</v>
      </c>
      <c r="F52" s="39">
        <v>26.2</v>
      </c>
      <c r="G52" s="36"/>
      <c r="H52" s="37"/>
    </row>
    <row r="53" spans="1:8" ht="15.75" thickBot="1" x14ac:dyDescent="0.3">
      <c r="A53" s="38">
        <v>40701</v>
      </c>
      <c r="B53" s="39">
        <v>19.100000000000001</v>
      </c>
      <c r="C53" s="39">
        <v>28.5</v>
      </c>
      <c r="D53" s="39">
        <v>27.5</v>
      </c>
      <c r="E53" s="39">
        <v>22.9</v>
      </c>
      <c r="F53" s="39">
        <v>31.1</v>
      </c>
      <c r="G53" s="36"/>
      <c r="H53" s="37"/>
    </row>
    <row r="54" spans="1:8" ht="15.75" thickBot="1" x14ac:dyDescent="0.3">
      <c r="A54" s="38">
        <v>40703</v>
      </c>
      <c r="B54" s="39">
        <v>22.8</v>
      </c>
      <c r="C54" s="39">
        <v>27.7</v>
      </c>
      <c r="D54" s="39">
        <v>25.7</v>
      </c>
      <c r="E54" s="39">
        <v>16.600000000000001</v>
      </c>
      <c r="F54" s="39">
        <v>31.4</v>
      </c>
      <c r="G54" s="36"/>
      <c r="H54" s="37"/>
    </row>
    <row r="55" spans="1:8" ht="15.75" thickBot="1" x14ac:dyDescent="0.3">
      <c r="A55" s="38">
        <v>40705</v>
      </c>
      <c r="B55" s="39">
        <v>20.3</v>
      </c>
      <c r="C55" s="39">
        <v>35</v>
      </c>
      <c r="D55" s="39">
        <v>26</v>
      </c>
      <c r="E55" s="39">
        <v>18.899999999999999</v>
      </c>
      <c r="F55" s="39">
        <v>25.8</v>
      </c>
      <c r="G55" s="36"/>
      <c r="H55" s="37"/>
    </row>
    <row r="56" spans="1:8" ht="15.75" thickBot="1" x14ac:dyDescent="0.3">
      <c r="A56" s="38">
        <v>40707</v>
      </c>
      <c r="B56" s="39">
        <v>17.3</v>
      </c>
      <c r="C56" s="39">
        <v>25.3</v>
      </c>
      <c r="D56" s="39">
        <v>30.4</v>
      </c>
      <c r="E56" s="39">
        <v>24.6</v>
      </c>
      <c r="F56" s="39">
        <v>28.1</v>
      </c>
      <c r="G56" s="36"/>
      <c r="H56" s="37"/>
    </row>
    <row r="57" spans="1:8" ht="15.75" thickBot="1" x14ac:dyDescent="0.3">
      <c r="A57" s="38">
        <v>40712</v>
      </c>
      <c r="B57" s="39">
        <v>15.1</v>
      </c>
      <c r="C57" s="39">
        <v>24.1</v>
      </c>
      <c r="D57" s="39">
        <v>34.700000000000003</v>
      </c>
      <c r="E57" s="39">
        <v>14.9</v>
      </c>
      <c r="F57" s="39">
        <v>37.4</v>
      </c>
      <c r="G57" s="36"/>
      <c r="H57" s="37"/>
    </row>
    <row r="58" spans="1:8" ht="15.75" thickBot="1" x14ac:dyDescent="0.3">
      <c r="A58" s="38">
        <v>40713</v>
      </c>
      <c r="B58" s="39">
        <v>15.4</v>
      </c>
      <c r="C58" s="39">
        <v>31</v>
      </c>
      <c r="D58" s="39">
        <v>28.3</v>
      </c>
      <c r="E58" s="39">
        <v>17.8</v>
      </c>
      <c r="F58" s="39">
        <v>29.3</v>
      </c>
      <c r="G58" s="36"/>
      <c r="H58" s="37"/>
    </row>
    <row r="59" spans="1:8" ht="15.75" thickBot="1" x14ac:dyDescent="0.3">
      <c r="A59" s="38">
        <v>40715</v>
      </c>
      <c r="B59" s="39">
        <v>21.2</v>
      </c>
      <c r="C59" s="39">
        <v>25.7</v>
      </c>
      <c r="D59" s="39">
        <v>34.5</v>
      </c>
      <c r="E59" s="39">
        <v>17.399999999999999</v>
      </c>
      <c r="F59" s="39">
        <v>25.1</v>
      </c>
      <c r="G59" s="36"/>
      <c r="H59" s="37"/>
    </row>
    <row r="60" spans="1:8" ht="15.75" thickBot="1" x14ac:dyDescent="0.3">
      <c r="A60" s="38">
        <v>40718</v>
      </c>
      <c r="B60" s="39">
        <v>22.5</v>
      </c>
      <c r="C60" s="39">
        <v>32.6</v>
      </c>
      <c r="D60" s="39">
        <v>31.5</v>
      </c>
      <c r="E60" s="39">
        <v>15.6</v>
      </c>
      <c r="F60" s="39">
        <v>27.4</v>
      </c>
      <c r="G60" s="36"/>
      <c r="H60" s="37"/>
    </row>
    <row r="61" spans="1:8" ht="15.75" thickBot="1" x14ac:dyDescent="0.3">
      <c r="A61" s="38">
        <v>40719</v>
      </c>
      <c r="B61" s="39">
        <v>15.4</v>
      </c>
      <c r="C61" s="39">
        <v>31.7</v>
      </c>
      <c r="D61" s="39">
        <v>25.5</v>
      </c>
      <c r="E61" s="39">
        <v>24.4</v>
      </c>
      <c r="F61" s="39">
        <v>30.9</v>
      </c>
      <c r="G61" s="36"/>
      <c r="H61" s="37"/>
    </row>
    <row r="62" spans="1:8" ht="15.75" thickBot="1" x14ac:dyDescent="0.3">
      <c r="A62" s="38">
        <v>40722</v>
      </c>
      <c r="B62" s="39">
        <v>22.5</v>
      </c>
      <c r="C62" s="39">
        <v>30.4</v>
      </c>
      <c r="D62" s="39">
        <v>25.2</v>
      </c>
      <c r="E62" s="39">
        <v>18.100000000000001</v>
      </c>
      <c r="F62" s="39">
        <v>29.9</v>
      </c>
      <c r="G62" s="36"/>
      <c r="H62" s="37"/>
    </row>
    <row r="63" spans="1:8" ht="15.75" thickBot="1" x14ac:dyDescent="0.3">
      <c r="A63" s="38">
        <v>40723</v>
      </c>
      <c r="B63" s="39">
        <v>21.6</v>
      </c>
      <c r="C63" s="39">
        <v>28.1</v>
      </c>
      <c r="D63" s="39">
        <v>31.6</v>
      </c>
      <c r="E63" s="39">
        <v>13.3</v>
      </c>
      <c r="F63" s="39">
        <v>34.9</v>
      </c>
      <c r="G63" s="36"/>
      <c r="H63" s="37"/>
    </row>
    <row r="64" spans="1:8" ht="15.75" thickBot="1" x14ac:dyDescent="0.3">
      <c r="A64" s="38">
        <v>40729</v>
      </c>
      <c r="B64" s="39">
        <v>14.4</v>
      </c>
      <c r="C64" s="39">
        <v>26.8</v>
      </c>
      <c r="D64" s="39">
        <v>27.8</v>
      </c>
      <c r="E64" s="39">
        <v>23.1</v>
      </c>
      <c r="F64" s="39">
        <v>31.7</v>
      </c>
      <c r="G64" s="36"/>
      <c r="H64" s="37"/>
    </row>
    <row r="65" spans="1:8" ht="15.75" thickBot="1" x14ac:dyDescent="0.3">
      <c r="A65" s="38">
        <v>40730</v>
      </c>
      <c r="B65" s="39">
        <v>18.3</v>
      </c>
      <c r="C65" s="39">
        <v>31.6</v>
      </c>
      <c r="D65" s="39">
        <v>29.7</v>
      </c>
      <c r="E65" s="39">
        <v>13.7</v>
      </c>
      <c r="F65" s="39">
        <v>31.9</v>
      </c>
      <c r="G65" s="36"/>
      <c r="H65" s="37"/>
    </row>
    <row r="66" spans="1:8" ht="15.75" thickBot="1" x14ac:dyDescent="0.3">
      <c r="A66" s="38">
        <v>40731</v>
      </c>
      <c r="B66" s="39">
        <v>14.1</v>
      </c>
      <c r="C66" s="39">
        <v>25.2</v>
      </c>
      <c r="D66" s="39">
        <v>34.1</v>
      </c>
      <c r="E66" s="39">
        <v>24.2</v>
      </c>
      <c r="F66" s="39">
        <v>29.7</v>
      </c>
      <c r="G66" s="36"/>
      <c r="H66" s="37"/>
    </row>
    <row r="67" spans="1:8" ht="15.75" thickBot="1" x14ac:dyDescent="0.3">
      <c r="A67" s="38">
        <v>40738</v>
      </c>
      <c r="B67" s="39">
        <v>17.100000000000001</v>
      </c>
      <c r="C67" s="39">
        <v>31.1</v>
      </c>
      <c r="D67" s="39">
        <v>29.8</v>
      </c>
      <c r="E67" s="39">
        <v>14.9</v>
      </c>
      <c r="F67" s="39">
        <v>29.4</v>
      </c>
      <c r="G67" s="36"/>
      <c r="H67" s="37"/>
    </row>
    <row r="68" spans="1:8" ht="15.75" thickBot="1" x14ac:dyDescent="0.3">
      <c r="A68" s="38">
        <v>40741</v>
      </c>
      <c r="B68" s="39">
        <v>18.100000000000001</v>
      </c>
      <c r="C68" s="39">
        <v>26.5</v>
      </c>
      <c r="D68" s="39">
        <v>28.7</v>
      </c>
      <c r="E68" s="39">
        <v>22.5</v>
      </c>
      <c r="F68" s="39">
        <v>31.1</v>
      </c>
      <c r="G68" s="36"/>
      <c r="H68" s="37"/>
    </row>
    <row r="69" spans="1:8" ht="15.75" thickBot="1" x14ac:dyDescent="0.3">
      <c r="A69" s="38">
        <v>40742</v>
      </c>
      <c r="B69" s="39">
        <v>21.7</v>
      </c>
      <c r="C69" s="39">
        <v>25</v>
      </c>
      <c r="D69" s="39">
        <v>28</v>
      </c>
      <c r="E69" s="39">
        <v>16.100000000000001</v>
      </c>
      <c r="F69" s="39">
        <v>30.9</v>
      </c>
      <c r="G69" s="36"/>
      <c r="H69" s="37"/>
    </row>
    <row r="70" spans="1:8" ht="15.75" thickBot="1" x14ac:dyDescent="0.3">
      <c r="A70" s="38">
        <v>40744</v>
      </c>
      <c r="B70" s="39">
        <v>23.9</v>
      </c>
      <c r="C70" s="39">
        <v>23.3</v>
      </c>
      <c r="D70" s="39">
        <v>33.799999999999997</v>
      </c>
      <c r="E70" s="39">
        <v>15.4</v>
      </c>
      <c r="F70" s="39">
        <v>33.4</v>
      </c>
      <c r="G70" s="36"/>
      <c r="H70" s="37"/>
    </row>
    <row r="71" spans="1:8" ht="15.75" thickBot="1" x14ac:dyDescent="0.3">
      <c r="A71" s="38">
        <v>40745</v>
      </c>
      <c r="B71" s="39">
        <v>20</v>
      </c>
      <c r="C71" s="39">
        <v>34</v>
      </c>
      <c r="D71" s="39">
        <v>30.6</v>
      </c>
      <c r="E71" s="39">
        <v>10.8</v>
      </c>
      <c r="F71" s="39">
        <v>28.7</v>
      </c>
      <c r="G71" s="36"/>
      <c r="H71" s="37"/>
    </row>
    <row r="72" spans="1:8" ht="15.75" thickBot="1" x14ac:dyDescent="0.3">
      <c r="A72" s="38">
        <v>40747</v>
      </c>
      <c r="B72" s="39">
        <v>22.2</v>
      </c>
      <c r="C72" s="39">
        <v>30.8</v>
      </c>
      <c r="D72" s="39">
        <v>29.4</v>
      </c>
      <c r="E72" s="39">
        <v>15.2</v>
      </c>
      <c r="F72" s="39">
        <v>30.5</v>
      </c>
      <c r="G72" s="36"/>
      <c r="H72" s="37"/>
    </row>
    <row r="73" spans="1:8" ht="15.75" thickBot="1" x14ac:dyDescent="0.3">
      <c r="A73" s="38">
        <v>40751</v>
      </c>
      <c r="B73" s="39">
        <v>19</v>
      </c>
      <c r="C73" s="39">
        <v>31.8</v>
      </c>
      <c r="D73" s="39">
        <v>28.1</v>
      </c>
      <c r="E73" s="39">
        <v>16.600000000000001</v>
      </c>
      <c r="F73" s="39">
        <v>32.200000000000003</v>
      </c>
      <c r="G73" s="36"/>
      <c r="H73" s="37"/>
    </row>
    <row r="74" spans="1:8" ht="15.75" thickBot="1" x14ac:dyDescent="0.3">
      <c r="A74" s="38">
        <v>40753</v>
      </c>
      <c r="B74" s="39">
        <v>16.8</v>
      </c>
      <c r="C74" s="39">
        <v>24</v>
      </c>
      <c r="D74" s="39">
        <v>30.3</v>
      </c>
      <c r="E74" s="39">
        <v>18.899999999999999</v>
      </c>
      <c r="F74" s="39">
        <v>34.1</v>
      </c>
      <c r="G74" s="36"/>
      <c r="H74" s="37"/>
    </row>
    <row r="75" spans="1:8" ht="15.75" thickBot="1" x14ac:dyDescent="0.3">
      <c r="A75" s="40">
        <v>40754</v>
      </c>
      <c r="B75" s="41">
        <v>18.7</v>
      </c>
      <c r="C75" s="41">
        <v>34.4</v>
      </c>
      <c r="D75" s="41">
        <v>26.7</v>
      </c>
      <c r="E75" s="41">
        <v>11.7</v>
      </c>
      <c r="F75" s="41">
        <v>31.3</v>
      </c>
      <c r="G75" s="36"/>
      <c r="H75" s="37"/>
    </row>
  </sheetData>
  <sortState xmlns:xlrd2="http://schemas.microsoft.com/office/spreadsheetml/2017/richdata2" ref="A15:H75">
    <sortCondition ref="H15:H75"/>
  </sortState>
  <customSheetViews>
    <customSheetView guid="{8F741B55-52E7-4171-80C9-10C9D877646A}">
      <selection activeCell="K16" sqref="K16"/>
      <pageMargins left="0.7" right="0.7" top="0.75" bottom="0.75" header="0.3" footer="0.3"/>
      <pageSetup orientation="portrait" verticalDpi="0" r:id="rId1"/>
    </customSheetView>
  </customSheetViews>
  <mergeCells count="1">
    <mergeCell ref="B13:F13"/>
  </mergeCells>
  <pageMargins left="0.7" right="0.7" top="0.75" bottom="0.75" header="0.3" footer="0.3"/>
  <pageSetup orientation="portrait" verticalDpi="0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1"/>
  <sheetViews>
    <sheetView workbookViewId="0">
      <selection sqref="A1:C1"/>
    </sheetView>
  </sheetViews>
  <sheetFormatPr baseColWidth="10" defaultColWidth="11.42578125" defaultRowHeight="12.75" x14ac:dyDescent="0.2"/>
  <cols>
    <col min="1" max="16384" width="11.42578125" style="1"/>
  </cols>
  <sheetData>
    <row r="1" spans="1:5" x14ac:dyDescent="0.2">
      <c r="A1" s="173" t="s">
        <v>697</v>
      </c>
      <c r="B1" s="174"/>
      <c r="C1" s="174"/>
    </row>
    <row r="2" spans="1:5" ht="13.5" thickBot="1" x14ac:dyDescent="0.25"/>
    <row r="3" spans="1:5" ht="14.25" thickTop="1" thickBot="1" x14ac:dyDescent="0.25">
      <c r="A3" s="25" t="s">
        <v>702</v>
      </c>
      <c r="B3" s="25" t="s">
        <v>492</v>
      </c>
      <c r="C3" s="25" t="s">
        <v>701</v>
      </c>
    </row>
    <row r="4" spans="1:5" ht="13.5" thickTop="1" x14ac:dyDescent="0.2">
      <c r="A4" s="26">
        <v>1</v>
      </c>
      <c r="B4" s="96"/>
      <c r="C4" s="96"/>
    </row>
    <row r="5" spans="1:5" x14ac:dyDescent="0.2">
      <c r="A5" s="27">
        <v>2</v>
      </c>
      <c r="B5" s="97"/>
      <c r="C5" s="97"/>
    </row>
    <row r="6" spans="1:5" ht="13.5" thickBot="1" x14ac:dyDescent="0.25">
      <c r="A6" s="27">
        <v>3</v>
      </c>
      <c r="B6" s="97"/>
      <c r="C6" s="97"/>
    </row>
    <row r="7" spans="1:5" ht="14.25" thickTop="1" thickBot="1" x14ac:dyDescent="0.25">
      <c r="A7" s="27">
        <v>4</v>
      </c>
      <c r="B7" s="97"/>
      <c r="C7" s="97"/>
      <c r="E7" s="25" t="s">
        <v>701</v>
      </c>
    </row>
    <row r="8" spans="1:5" ht="13.5" thickTop="1" x14ac:dyDescent="0.2">
      <c r="A8" s="27">
        <v>5</v>
      </c>
      <c r="B8" s="97"/>
      <c r="C8" s="97"/>
      <c r="E8" s="29" t="s">
        <v>494</v>
      </c>
    </row>
    <row r="9" spans="1:5" x14ac:dyDescent="0.2">
      <c r="A9" s="27">
        <v>6</v>
      </c>
      <c r="B9" s="97"/>
      <c r="C9" s="97"/>
      <c r="E9" s="30" t="s">
        <v>495</v>
      </c>
    </row>
    <row r="10" spans="1:5" ht="13.5" thickBot="1" x14ac:dyDescent="0.25">
      <c r="A10" s="27">
        <v>7</v>
      </c>
      <c r="B10" s="97"/>
      <c r="C10" s="97"/>
      <c r="E10" s="31" t="s">
        <v>696</v>
      </c>
    </row>
    <row r="11" spans="1:5" ht="13.5" thickTop="1" x14ac:dyDescent="0.2">
      <c r="A11" s="27">
        <v>8</v>
      </c>
      <c r="B11" s="97"/>
      <c r="C11" s="97"/>
    </row>
    <row r="12" spans="1:5" x14ac:dyDescent="0.2">
      <c r="A12" s="27">
        <v>9</v>
      </c>
      <c r="B12" s="97"/>
      <c r="C12" s="97"/>
    </row>
    <row r="13" spans="1:5" x14ac:dyDescent="0.2">
      <c r="A13" s="27">
        <v>10</v>
      </c>
      <c r="B13" s="97"/>
      <c r="C13" s="97"/>
    </row>
    <row r="14" spans="1:5" x14ac:dyDescent="0.2">
      <c r="A14" s="27">
        <v>11</v>
      </c>
      <c r="B14" s="97"/>
      <c r="C14" s="97"/>
    </row>
    <row r="15" spans="1:5" x14ac:dyDescent="0.2">
      <c r="A15" s="27">
        <v>12</v>
      </c>
      <c r="B15" s="97"/>
      <c r="C15" s="97"/>
    </row>
    <row r="16" spans="1:5" x14ac:dyDescent="0.2">
      <c r="A16" s="27">
        <v>13</v>
      </c>
      <c r="B16" s="97"/>
      <c r="C16" s="97"/>
    </row>
    <row r="17" spans="1:3" x14ac:dyDescent="0.2">
      <c r="A17" s="27">
        <v>14</v>
      </c>
      <c r="B17" s="97"/>
      <c r="C17" s="97"/>
    </row>
    <row r="18" spans="1:3" x14ac:dyDescent="0.2">
      <c r="A18" s="27">
        <v>15</v>
      </c>
      <c r="B18" s="97"/>
      <c r="C18" s="97"/>
    </row>
    <row r="19" spans="1:3" x14ac:dyDescent="0.2">
      <c r="A19" s="27">
        <v>16</v>
      </c>
      <c r="B19" s="97"/>
      <c r="C19" s="97"/>
    </row>
    <row r="20" spans="1:3" ht="13.5" thickBot="1" x14ac:dyDescent="0.25">
      <c r="A20" s="28">
        <v>17</v>
      </c>
      <c r="B20" s="98"/>
      <c r="C20" s="98"/>
    </row>
    <row r="21" spans="1:3" ht="13.5" thickTop="1" x14ac:dyDescent="0.2"/>
  </sheetData>
  <customSheetViews>
    <customSheetView guid="{8F741B55-52E7-4171-80C9-10C9D877646A}">
      <selection activeCell="C14" sqref="C14"/>
      <pageMargins left="0.75" right="0.75" top="1" bottom="1" header="0" footer="0"/>
      <headerFooter alignWithMargins="0"/>
    </customSheetView>
  </customSheetViews>
  <mergeCells count="1">
    <mergeCell ref="A1:C1"/>
  </mergeCells>
  <pageMargins left="0.75" right="0.75" top="1" bottom="1" header="0" footer="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747"/>
  <sheetViews>
    <sheetView zoomScale="87" zoomScaleNormal="87" workbookViewId="0">
      <selection activeCell="B1" sqref="B1"/>
    </sheetView>
  </sheetViews>
  <sheetFormatPr baseColWidth="10" defaultRowHeight="15" x14ac:dyDescent="0.25"/>
  <cols>
    <col min="2" max="2" width="42.140625" bestFit="1" customWidth="1"/>
    <col min="3" max="3" width="7.28515625" bestFit="1" customWidth="1"/>
    <col min="4" max="4" width="43.42578125" bestFit="1" customWidth="1"/>
    <col min="5" max="5" width="8.7109375" bestFit="1" customWidth="1"/>
    <col min="10" max="10" width="12" bestFit="1" customWidth="1"/>
    <col min="11" max="11" width="16.85546875" bestFit="1" customWidth="1"/>
    <col min="12" max="12" width="13.7109375" bestFit="1" customWidth="1"/>
    <col min="15" max="15" width="12" bestFit="1" customWidth="1"/>
  </cols>
  <sheetData>
    <row r="1" spans="1:15" ht="30" x14ac:dyDescent="0.25">
      <c r="A1" s="115" t="s">
        <v>700</v>
      </c>
      <c r="B1" s="116" t="s">
        <v>287</v>
      </c>
      <c r="C1" s="116" t="s">
        <v>288</v>
      </c>
      <c r="D1" s="116" t="s">
        <v>289</v>
      </c>
      <c r="E1" s="116" t="s">
        <v>290</v>
      </c>
      <c r="F1" s="114" t="s">
        <v>291</v>
      </c>
      <c r="G1" s="116" t="s">
        <v>292</v>
      </c>
      <c r="H1" s="116" t="s">
        <v>293</v>
      </c>
      <c r="I1" s="116" t="s">
        <v>38</v>
      </c>
      <c r="J1" s="116" t="s">
        <v>83</v>
      </c>
      <c r="K1" s="116" t="s">
        <v>294</v>
      </c>
      <c r="L1" s="116" t="s">
        <v>692</v>
      </c>
      <c r="O1" s="99"/>
    </row>
    <row r="2" spans="1:15" x14ac:dyDescent="0.25">
      <c r="A2" t="s">
        <v>295</v>
      </c>
      <c r="B2" t="s">
        <v>296</v>
      </c>
      <c r="C2" t="s">
        <v>297</v>
      </c>
      <c r="D2" t="s">
        <v>496</v>
      </c>
      <c r="E2" t="s">
        <v>298</v>
      </c>
      <c r="F2">
        <v>20140507</v>
      </c>
      <c r="J2" s="99"/>
      <c r="O2" s="99"/>
    </row>
    <row r="3" spans="1:15" x14ac:dyDescent="0.25">
      <c r="A3" t="s">
        <v>295</v>
      </c>
      <c r="B3" t="s">
        <v>296</v>
      </c>
      <c r="C3" t="s">
        <v>297</v>
      </c>
      <c r="D3" t="s">
        <v>496</v>
      </c>
      <c r="E3" t="s">
        <v>298</v>
      </c>
      <c r="F3">
        <v>20140511</v>
      </c>
      <c r="J3" s="99"/>
    </row>
    <row r="4" spans="1:15" x14ac:dyDescent="0.25">
      <c r="A4" t="s">
        <v>295</v>
      </c>
      <c r="B4" t="s">
        <v>296</v>
      </c>
      <c r="C4" t="s">
        <v>297</v>
      </c>
      <c r="D4" t="s">
        <v>496</v>
      </c>
      <c r="E4" t="s">
        <v>298</v>
      </c>
      <c r="F4">
        <v>20140511</v>
      </c>
      <c r="J4" s="99"/>
    </row>
    <row r="5" spans="1:15" x14ac:dyDescent="0.25">
      <c r="A5" t="s">
        <v>295</v>
      </c>
      <c r="B5" t="s">
        <v>296</v>
      </c>
      <c r="C5" t="s">
        <v>297</v>
      </c>
      <c r="D5" t="s">
        <v>496</v>
      </c>
      <c r="E5" t="s">
        <v>298</v>
      </c>
      <c r="F5">
        <v>20140512</v>
      </c>
      <c r="J5" s="99"/>
    </row>
    <row r="6" spans="1:15" x14ac:dyDescent="0.25">
      <c r="A6" t="s">
        <v>295</v>
      </c>
      <c r="B6" t="s">
        <v>296</v>
      </c>
      <c r="C6" t="s">
        <v>297</v>
      </c>
      <c r="D6" t="s">
        <v>496</v>
      </c>
      <c r="E6" t="s">
        <v>298</v>
      </c>
      <c r="F6">
        <v>20140513</v>
      </c>
      <c r="J6" s="99"/>
    </row>
    <row r="7" spans="1:15" x14ac:dyDescent="0.25">
      <c r="A7" t="s">
        <v>295</v>
      </c>
      <c r="B7" t="s">
        <v>296</v>
      </c>
      <c r="C7" t="s">
        <v>297</v>
      </c>
      <c r="D7" t="s">
        <v>496</v>
      </c>
      <c r="E7" t="s">
        <v>298</v>
      </c>
      <c r="F7">
        <v>20140513</v>
      </c>
      <c r="J7" s="99"/>
    </row>
    <row r="8" spans="1:15" x14ac:dyDescent="0.25">
      <c r="A8" t="s">
        <v>295</v>
      </c>
      <c r="B8" t="s">
        <v>296</v>
      </c>
      <c r="C8" t="s">
        <v>297</v>
      </c>
      <c r="D8" t="s">
        <v>496</v>
      </c>
      <c r="E8" t="s">
        <v>298</v>
      </c>
      <c r="F8">
        <v>20140525</v>
      </c>
      <c r="J8" s="99"/>
    </row>
    <row r="9" spans="1:15" x14ac:dyDescent="0.25">
      <c r="A9" t="s">
        <v>295</v>
      </c>
      <c r="B9" t="s">
        <v>299</v>
      </c>
      <c r="C9" t="s">
        <v>300</v>
      </c>
      <c r="D9" t="s">
        <v>301</v>
      </c>
      <c r="E9" t="s">
        <v>302</v>
      </c>
      <c r="F9">
        <v>20140506</v>
      </c>
      <c r="J9" s="99"/>
    </row>
    <row r="10" spans="1:15" x14ac:dyDescent="0.25">
      <c r="A10" t="s">
        <v>295</v>
      </c>
      <c r="B10" t="s">
        <v>299</v>
      </c>
      <c r="C10" t="s">
        <v>303</v>
      </c>
      <c r="D10" t="s">
        <v>304</v>
      </c>
      <c r="E10" t="s">
        <v>298</v>
      </c>
      <c r="F10">
        <v>20140504</v>
      </c>
      <c r="J10" s="99"/>
    </row>
    <row r="11" spans="1:15" x14ac:dyDescent="0.25">
      <c r="A11" t="s">
        <v>295</v>
      </c>
      <c r="B11" t="s">
        <v>299</v>
      </c>
      <c r="C11" t="s">
        <v>303</v>
      </c>
      <c r="D11" t="s">
        <v>304</v>
      </c>
      <c r="E11" t="s">
        <v>298</v>
      </c>
      <c r="F11">
        <v>20140507</v>
      </c>
      <c r="J11" s="99"/>
    </row>
    <row r="12" spans="1:15" x14ac:dyDescent="0.25">
      <c r="A12" t="s">
        <v>295</v>
      </c>
      <c r="B12" t="s">
        <v>299</v>
      </c>
      <c r="C12" t="s">
        <v>300</v>
      </c>
      <c r="D12" t="s">
        <v>301</v>
      </c>
      <c r="E12" t="s">
        <v>302</v>
      </c>
      <c r="F12">
        <v>20140506</v>
      </c>
      <c r="J12" s="99"/>
    </row>
    <row r="13" spans="1:15" x14ac:dyDescent="0.25">
      <c r="A13" t="s">
        <v>295</v>
      </c>
      <c r="B13" t="s">
        <v>299</v>
      </c>
      <c r="C13" t="s">
        <v>303</v>
      </c>
      <c r="D13" t="s">
        <v>304</v>
      </c>
      <c r="E13" t="s">
        <v>298</v>
      </c>
      <c r="F13">
        <v>20140513</v>
      </c>
      <c r="J13" s="99"/>
    </row>
    <row r="14" spans="1:15" x14ac:dyDescent="0.25">
      <c r="A14" t="s">
        <v>295</v>
      </c>
      <c r="B14" t="s">
        <v>299</v>
      </c>
      <c r="C14" t="s">
        <v>300</v>
      </c>
      <c r="D14" t="s">
        <v>301</v>
      </c>
      <c r="E14" t="s">
        <v>302</v>
      </c>
      <c r="F14">
        <v>20140512</v>
      </c>
      <c r="J14" s="99"/>
    </row>
    <row r="15" spans="1:15" x14ac:dyDescent="0.25">
      <c r="A15" t="s">
        <v>295</v>
      </c>
      <c r="B15" t="s">
        <v>299</v>
      </c>
      <c r="C15" t="s">
        <v>300</v>
      </c>
      <c r="D15" t="s">
        <v>301</v>
      </c>
      <c r="E15" t="s">
        <v>302</v>
      </c>
      <c r="F15">
        <v>20140514</v>
      </c>
      <c r="J15" s="99"/>
    </row>
    <row r="16" spans="1:15" x14ac:dyDescent="0.25">
      <c r="A16" t="s">
        <v>295</v>
      </c>
      <c r="B16" t="s">
        <v>299</v>
      </c>
      <c r="C16" t="s">
        <v>305</v>
      </c>
      <c r="D16" t="s">
        <v>306</v>
      </c>
      <c r="E16" t="s">
        <v>298</v>
      </c>
      <c r="F16">
        <v>20140513</v>
      </c>
      <c r="J16" s="99"/>
    </row>
    <row r="17" spans="1:10" x14ac:dyDescent="0.25">
      <c r="A17" t="s">
        <v>295</v>
      </c>
      <c r="B17" t="s">
        <v>307</v>
      </c>
      <c r="C17" t="s">
        <v>308</v>
      </c>
      <c r="D17" t="s">
        <v>309</v>
      </c>
      <c r="E17" t="s">
        <v>310</v>
      </c>
      <c r="F17">
        <v>20140402</v>
      </c>
      <c r="J17" s="99"/>
    </row>
    <row r="18" spans="1:10" x14ac:dyDescent="0.25">
      <c r="A18" t="s">
        <v>295</v>
      </c>
      <c r="B18" t="s">
        <v>307</v>
      </c>
      <c r="C18" t="s">
        <v>300</v>
      </c>
      <c r="D18" t="s">
        <v>311</v>
      </c>
      <c r="E18" t="s">
        <v>298</v>
      </c>
      <c r="F18">
        <v>20140508</v>
      </c>
      <c r="J18" s="99"/>
    </row>
    <row r="19" spans="1:10" x14ac:dyDescent="0.25">
      <c r="A19" t="s">
        <v>295</v>
      </c>
      <c r="B19" t="s">
        <v>307</v>
      </c>
      <c r="C19" t="s">
        <v>300</v>
      </c>
      <c r="D19" t="s">
        <v>311</v>
      </c>
      <c r="E19" t="s">
        <v>298</v>
      </c>
      <c r="F19">
        <v>20140507</v>
      </c>
      <c r="J19" s="99"/>
    </row>
    <row r="20" spans="1:10" x14ac:dyDescent="0.25">
      <c r="A20" t="s">
        <v>295</v>
      </c>
      <c r="B20" t="s">
        <v>307</v>
      </c>
      <c r="C20" t="s">
        <v>300</v>
      </c>
      <c r="D20" t="s">
        <v>311</v>
      </c>
      <c r="E20" t="s">
        <v>298</v>
      </c>
      <c r="F20">
        <v>20140508</v>
      </c>
      <c r="J20" s="99"/>
    </row>
    <row r="21" spans="1:10" x14ac:dyDescent="0.25">
      <c r="A21" t="s">
        <v>295</v>
      </c>
      <c r="B21" t="s">
        <v>307</v>
      </c>
      <c r="C21" t="s">
        <v>300</v>
      </c>
      <c r="D21" t="s">
        <v>311</v>
      </c>
      <c r="E21" t="s">
        <v>298</v>
      </c>
      <c r="F21">
        <v>20140511</v>
      </c>
      <c r="J21" s="99"/>
    </row>
    <row r="22" spans="1:10" x14ac:dyDescent="0.25">
      <c r="A22" t="s">
        <v>295</v>
      </c>
      <c r="B22" t="s">
        <v>307</v>
      </c>
      <c r="C22" t="s">
        <v>300</v>
      </c>
      <c r="D22" t="s">
        <v>311</v>
      </c>
      <c r="E22" t="s">
        <v>298</v>
      </c>
      <c r="F22">
        <v>20140512</v>
      </c>
      <c r="J22" s="99"/>
    </row>
    <row r="23" spans="1:10" x14ac:dyDescent="0.25">
      <c r="A23" t="s">
        <v>295</v>
      </c>
      <c r="B23" t="s">
        <v>307</v>
      </c>
      <c r="C23" t="s">
        <v>300</v>
      </c>
      <c r="D23" t="s">
        <v>311</v>
      </c>
      <c r="E23" t="s">
        <v>298</v>
      </c>
      <c r="F23">
        <v>20140512</v>
      </c>
      <c r="J23" s="99"/>
    </row>
    <row r="24" spans="1:10" x14ac:dyDescent="0.25">
      <c r="A24" t="s">
        <v>295</v>
      </c>
      <c r="B24" t="s">
        <v>312</v>
      </c>
      <c r="C24" t="s">
        <v>313</v>
      </c>
      <c r="D24" t="s">
        <v>314</v>
      </c>
      <c r="E24" t="s">
        <v>298</v>
      </c>
      <c r="F24">
        <v>20140507</v>
      </c>
      <c r="J24" s="99"/>
    </row>
    <row r="25" spans="1:10" x14ac:dyDescent="0.25">
      <c r="A25" t="s">
        <v>295</v>
      </c>
      <c r="B25" t="s">
        <v>315</v>
      </c>
      <c r="C25" t="s">
        <v>316</v>
      </c>
      <c r="D25" t="s">
        <v>317</v>
      </c>
      <c r="E25" t="s">
        <v>298</v>
      </c>
      <c r="F25">
        <v>20140505</v>
      </c>
      <c r="J25" s="99"/>
    </row>
    <row r="26" spans="1:10" x14ac:dyDescent="0.25">
      <c r="A26" t="s">
        <v>295</v>
      </c>
      <c r="B26" t="s">
        <v>315</v>
      </c>
      <c r="C26" t="s">
        <v>318</v>
      </c>
      <c r="D26" t="s">
        <v>319</v>
      </c>
      <c r="E26" t="s">
        <v>298</v>
      </c>
      <c r="F26">
        <v>20140507</v>
      </c>
      <c r="J26" s="99"/>
    </row>
    <row r="27" spans="1:10" x14ac:dyDescent="0.25">
      <c r="A27" t="s">
        <v>295</v>
      </c>
      <c r="B27" t="s">
        <v>315</v>
      </c>
      <c r="C27" t="s">
        <v>320</v>
      </c>
      <c r="D27" t="s">
        <v>321</v>
      </c>
      <c r="E27" t="s">
        <v>298</v>
      </c>
      <c r="F27">
        <v>20140507</v>
      </c>
      <c r="J27" s="99"/>
    </row>
    <row r="28" spans="1:10" x14ac:dyDescent="0.25">
      <c r="A28" t="s">
        <v>295</v>
      </c>
      <c r="B28" t="s">
        <v>315</v>
      </c>
      <c r="C28" t="s">
        <v>318</v>
      </c>
      <c r="D28" t="s">
        <v>319</v>
      </c>
      <c r="E28" t="s">
        <v>298</v>
      </c>
      <c r="F28">
        <v>20140511</v>
      </c>
      <c r="J28" s="99"/>
    </row>
    <row r="29" spans="1:10" x14ac:dyDescent="0.25">
      <c r="A29" t="s">
        <v>295</v>
      </c>
      <c r="B29" t="s">
        <v>315</v>
      </c>
      <c r="C29" t="s">
        <v>318</v>
      </c>
      <c r="D29" t="s">
        <v>319</v>
      </c>
      <c r="E29" t="s">
        <v>298</v>
      </c>
      <c r="F29">
        <v>20140511</v>
      </c>
      <c r="J29" s="99"/>
    </row>
    <row r="30" spans="1:10" x14ac:dyDescent="0.25">
      <c r="A30" t="s">
        <v>295</v>
      </c>
      <c r="B30" t="s">
        <v>315</v>
      </c>
      <c r="C30" t="s">
        <v>322</v>
      </c>
      <c r="D30" t="s">
        <v>323</v>
      </c>
      <c r="E30" t="s">
        <v>298</v>
      </c>
      <c r="F30">
        <v>20140508</v>
      </c>
      <c r="J30" s="99"/>
    </row>
    <row r="31" spans="1:10" x14ac:dyDescent="0.25">
      <c r="A31" t="s">
        <v>295</v>
      </c>
      <c r="B31" t="s">
        <v>315</v>
      </c>
      <c r="C31" t="s">
        <v>318</v>
      </c>
      <c r="D31" t="s">
        <v>319</v>
      </c>
      <c r="E31" t="s">
        <v>298</v>
      </c>
      <c r="F31">
        <v>20140512</v>
      </c>
      <c r="J31" s="99"/>
    </row>
    <row r="32" spans="1:10" x14ac:dyDescent="0.25">
      <c r="A32" t="s">
        <v>295</v>
      </c>
      <c r="B32" t="s">
        <v>315</v>
      </c>
      <c r="C32" t="s">
        <v>318</v>
      </c>
      <c r="D32" t="s">
        <v>319</v>
      </c>
      <c r="E32" t="s">
        <v>298</v>
      </c>
      <c r="F32">
        <v>20140512</v>
      </c>
      <c r="J32" s="99"/>
    </row>
    <row r="33" spans="1:10" x14ac:dyDescent="0.25">
      <c r="A33" t="s">
        <v>295</v>
      </c>
      <c r="B33" t="s">
        <v>315</v>
      </c>
      <c r="C33" t="s">
        <v>318</v>
      </c>
      <c r="D33" t="s">
        <v>319</v>
      </c>
      <c r="E33" t="s">
        <v>298</v>
      </c>
      <c r="F33">
        <v>20140511</v>
      </c>
      <c r="J33" s="99"/>
    </row>
    <row r="34" spans="1:10" x14ac:dyDescent="0.25">
      <c r="A34" t="s">
        <v>295</v>
      </c>
      <c r="B34" t="s">
        <v>315</v>
      </c>
      <c r="C34" t="s">
        <v>320</v>
      </c>
      <c r="D34" t="s">
        <v>321</v>
      </c>
      <c r="E34" t="s">
        <v>298</v>
      </c>
      <c r="F34">
        <v>20140506</v>
      </c>
      <c r="J34" s="99"/>
    </row>
    <row r="35" spans="1:10" x14ac:dyDescent="0.25">
      <c r="A35" t="s">
        <v>295</v>
      </c>
      <c r="B35" t="s">
        <v>315</v>
      </c>
      <c r="C35" t="s">
        <v>320</v>
      </c>
      <c r="D35" t="s">
        <v>321</v>
      </c>
      <c r="E35" t="s">
        <v>298</v>
      </c>
      <c r="F35">
        <v>20140507</v>
      </c>
      <c r="J35" s="99"/>
    </row>
    <row r="36" spans="1:10" x14ac:dyDescent="0.25">
      <c r="A36" t="s">
        <v>295</v>
      </c>
      <c r="B36" t="s">
        <v>315</v>
      </c>
      <c r="C36" t="s">
        <v>320</v>
      </c>
      <c r="D36" t="s">
        <v>321</v>
      </c>
      <c r="E36" t="s">
        <v>298</v>
      </c>
      <c r="F36">
        <v>20140508</v>
      </c>
      <c r="J36" s="99"/>
    </row>
    <row r="37" spans="1:10" x14ac:dyDescent="0.25">
      <c r="A37" t="s">
        <v>295</v>
      </c>
      <c r="B37" t="s">
        <v>315</v>
      </c>
      <c r="C37" t="s">
        <v>320</v>
      </c>
      <c r="D37" t="s">
        <v>321</v>
      </c>
      <c r="E37" t="s">
        <v>298</v>
      </c>
      <c r="F37">
        <v>20140511</v>
      </c>
      <c r="J37" s="99"/>
    </row>
    <row r="38" spans="1:10" x14ac:dyDescent="0.25">
      <c r="A38" t="s">
        <v>295</v>
      </c>
      <c r="B38" t="s">
        <v>315</v>
      </c>
      <c r="C38" t="s">
        <v>320</v>
      </c>
      <c r="D38" t="s">
        <v>321</v>
      </c>
      <c r="E38" t="s">
        <v>298</v>
      </c>
      <c r="F38">
        <v>20140512</v>
      </c>
      <c r="J38" s="99"/>
    </row>
    <row r="39" spans="1:10" x14ac:dyDescent="0.25">
      <c r="A39" t="s">
        <v>295</v>
      </c>
      <c r="B39" t="s">
        <v>315</v>
      </c>
      <c r="C39" t="s">
        <v>316</v>
      </c>
      <c r="D39" t="s">
        <v>317</v>
      </c>
      <c r="E39" t="s">
        <v>298</v>
      </c>
      <c r="F39">
        <v>20140513</v>
      </c>
      <c r="J39" s="99"/>
    </row>
    <row r="40" spans="1:10" x14ac:dyDescent="0.25">
      <c r="A40" t="s">
        <v>295</v>
      </c>
      <c r="B40" t="s">
        <v>315</v>
      </c>
      <c r="C40" t="s">
        <v>324</v>
      </c>
      <c r="D40" t="s">
        <v>325</v>
      </c>
      <c r="E40" t="s">
        <v>298</v>
      </c>
      <c r="F40">
        <v>20140511</v>
      </c>
      <c r="J40" s="99"/>
    </row>
    <row r="41" spans="1:10" x14ac:dyDescent="0.25">
      <c r="A41" t="s">
        <v>295</v>
      </c>
      <c r="B41" t="s">
        <v>315</v>
      </c>
      <c r="C41" t="s">
        <v>322</v>
      </c>
      <c r="D41" t="s">
        <v>323</v>
      </c>
      <c r="E41" t="s">
        <v>298</v>
      </c>
      <c r="F41">
        <v>20140511</v>
      </c>
      <c r="J41" s="99"/>
    </row>
    <row r="42" spans="1:10" x14ac:dyDescent="0.25">
      <c r="A42" t="s">
        <v>295</v>
      </c>
      <c r="B42" t="s">
        <v>315</v>
      </c>
      <c r="C42" t="s">
        <v>324</v>
      </c>
      <c r="D42" t="s">
        <v>325</v>
      </c>
      <c r="E42" t="s">
        <v>298</v>
      </c>
      <c r="F42">
        <v>20140513</v>
      </c>
      <c r="J42" s="99"/>
    </row>
    <row r="43" spans="1:10" x14ac:dyDescent="0.25">
      <c r="A43" t="s">
        <v>295</v>
      </c>
      <c r="B43" t="s">
        <v>315</v>
      </c>
      <c r="C43" t="s">
        <v>320</v>
      </c>
      <c r="D43" t="s">
        <v>321</v>
      </c>
      <c r="E43" t="s">
        <v>298</v>
      </c>
      <c r="F43">
        <v>20140518</v>
      </c>
      <c r="J43" s="99"/>
    </row>
    <row r="44" spans="1:10" x14ac:dyDescent="0.25">
      <c r="A44" t="s">
        <v>295</v>
      </c>
      <c r="B44" t="s">
        <v>315</v>
      </c>
      <c r="C44" t="s">
        <v>320</v>
      </c>
      <c r="D44" t="s">
        <v>321</v>
      </c>
      <c r="E44" t="s">
        <v>298</v>
      </c>
      <c r="F44">
        <v>20140519</v>
      </c>
      <c r="J44" s="99"/>
    </row>
    <row r="45" spans="1:10" x14ac:dyDescent="0.25">
      <c r="A45" t="s">
        <v>295</v>
      </c>
      <c r="B45" t="s">
        <v>315</v>
      </c>
      <c r="C45" t="s">
        <v>320</v>
      </c>
      <c r="D45" t="s">
        <v>321</v>
      </c>
      <c r="E45" t="s">
        <v>298</v>
      </c>
      <c r="F45">
        <v>20140515</v>
      </c>
      <c r="J45" s="99"/>
    </row>
    <row r="46" spans="1:10" x14ac:dyDescent="0.25">
      <c r="A46" t="s">
        <v>295</v>
      </c>
      <c r="B46" t="s">
        <v>315</v>
      </c>
      <c r="C46" t="s">
        <v>320</v>
      </c>
      <c r="D46" t="s">
        <v>321</v>
      </c>
      <c r="E46" t="s">
        <v>298</v>
      </c>
      <c r="F46">
        <v>20140515</v>
      </c>
      <c r="J46" s="99"/>
    </row>
    <row r="47" spans="1:10" x14ac:dyDescent="0.25">
      <c r="A47" t="s">
        <v>295</v>
      </c>
      <c r="B47" t="s">
        <v>326</v>
      </c>
      <c r="C47" t="s">
        <v>297</v>
      </c>
      <c r="D47" t="s">
        <v>327</v>
      </c>
      <c r="E47" t="s">
        <v>298</v>
      </c>
      <c r="F47">
        <v>20140506</v>
      </c>
      <c r="J47" s="99"/>
    </row>
    <row r="48" spans="1:10" x14ac:dyDescent="0.25">
      <c r="A48" t="s">
        <v>295</v>
      </c>
      <c r="B48" t="s">
        <v>326</v>
      </c>
      <c r="C48" t="s">
        <v>297</v>
      </c>
      <c r="D48" t="s">
        <v>327</v>
      </c>
      <c r="E48" t="s">
        <v>298</v>
      </c>
      <c r="F48">
        <v>20140507</v>
      </c>
      <c r="J48" s="99"/>
    </row>
    <row r="49" spans="1:10" x14ac:dyDescent="0.25">
      <c r="A49" t="s">
        <v>295</v>
      </c>
      <c r="B49" t="s">
        <v>326</v>
      </c>
      <c r="C49" t="s">
        <v>328</v>
      </c>
      <c r="D49" t="s">
        <v>329</v>
      </c>
      <c r="E49" t="s">
        <v>330</v>
      </c>
      <c r="F49">
        <v>20140506</v>
      </c>
      <c r="J49" s="99"/>
    </row>
    <row r="50" spans="1:10" x14ac:dyDescent="0.25">
      <c r="A50" t="s">
        <v>295</v>
      </c>
      <c r="B50" t="s">
        <v>326</v>
      </c>
      <c r="C50" t="s">
        <v>303</v>
      </c>
      <c r="D50" t="s">
        <v>304</v>
      </c>
      <c r="E50" t="s">
        <v>298</v>
      </c>
      <c r="F50">
        <v>20140507</v>
      </c>
      <c r="J50" s="99"/>
    </row>
    <row r="51" spans="1:10" x14ac:dyDescent="0.25">
      <c r="A51" t="s">
        <v>295</v>
      </c>
      <c r="B51" t="s">
        <v>326</v>
      </c>
      <c r="C51" t="s">
        <v>303</v>
      </c>
      <c r="D51" t="s">
        <v>304</v>
      </c>
      <c r="E51" t="s">
        <v>298</v>
      </c>
      <c r="F51">
        <v>20140507</v>
      </c>
      <c r="J51" s="99"/>
    </row>
    <row r="52" spans="1:10" x14ac:dyDescent="0.25">
      <c r="A52" t="s">
        <v>295</v>
      </c>
      <c r="B52" t="s">
        <v>326</v>
      </c>
      <c r="C52" t="s">
        <v>331</v>
      </c>
      <c r="D52" t="s">
        <v>332</v>
      </c>
      <c r="E52" t="s">
        <v>298</v>
      </c>
      <c r="F52">
        <v>20140507</v>
      </c>
      <c r="J52" s="99"/>
    </row>
    <row r="53" spans="1:10" x14ac:dyDescent="0.25">
      <c r="A53" t="s">
        <v>295</v>
      </c>
      <c r="B53" t="s">
        <v>326</v>
      </c>
      <c r="C53" t="s">
        <v>333</v>
      </c>
      <c r="D53" t="s">
        <v>334</v>
      </c>
      <c r="E53" t="s">
        <v>298</v>
      </c>
      <c r="F53">
        <v>20140507</v>
      </c>
      <c r="J53" s="99"/>
    </row>
    <row r="54" spans="1:10" x14ac:dyDescent="0.25">
      <c r="A54" t="s">
        <v>295</v>
      </c>
      <c r="B54" t="s">
        <v>326</v>
      </c>
      <c r="C54" t="s">
        <v>297</v>
      </c>
      <c r="D54" t="s">
        <v>327</v>
      </c>
      <c r="E54" t="s">
        <v>298</v>
      </c>
      <c r="F54">
        <v>20140512</v>
      </c>
      <c r="J54" s="99"/>
    </row>
    <row r="55" spans="1:10" x14ac:dyDescent="0.25">
      <c r="A55" t="s">
        <v>295</v>
      </c>
      <c r="B55" t="s">
        <v>326</v>
      </c>
      <c r="C55" t="s">
        <v>303</v>
      </c>
      <c r="D55" t="s">
        <v>304</v>
      </c>
      <c r="E55" t="s">
        <v>298</v>
      </c>
      <c r="F55">
        <v>20140512</v>
      </c>
      <c r="J55" s="99"/>
    </row>
    <row r="56" spans="1:10" x14ac:dyDescent="0.25">
      <c r="A56" t="s">
        <v>295</v>
      </c>
      <c r="B56" t="s">
        <v>326</v>
      </c>
      <c r="C56" t="s">
        <v>297</v>
      </c>
      <c r="D56" t="s">
        <v>327</v>
      </c>
      <c r="E56" t="s">
        <v>298</v>
      </c>
      <c r="F56">
        <v>20140506</v>
      </c>
      <c r="J56" s="99"/>
    </row>
    <row r="57" spans="1:10" x14ac:dyDescent="0.25">
      <c r="A57" t="s">
        <v>295</v>
      </c>
      <c r="B57" t="s">
        <v>326</v>
      </c>
      <c r="C57" t="s">
        <v>328</v>
      </c>
      <c r="D57" t="s">
        <v>329</v>
      </c>
      <c r="E57" t="s">
        <v>330</v>
      </c>
      <c r="F57">
        <v>20140515</v>
      </c>
      <c r="J57" s="99"/>
    </row>
    <row r="58" spans="1:10" x14ac:dyDescent="0.25">
      <c r="A58" t="s">
        <v>295</v>
      </c>
      <c r="B58" t="s">
        <v>326</v>
      </c>
      <c r="C58" t="s">
        <v>328</v>
      </c>
      <c r="D58" t="s">
        <v>329</v>
      </c>
      <c r="E58" t="s">
        <v>330</v>
      </c>
      <c r="F58">
        <v>20140518</v>
      </c>
      <c r="J58" s="99"/>
    </row>
    <row r="59" spans="1:10" x14ac:dyDescent="0.25">
      <c r="A59" t="s">
        <v>295</v>
      </c>
      <c r="B59" t="s">
        <v>326</v>
      </c>
      <c r="C59" t="s">
        <v>303</v>
      </c>
      <c r="D59" t="s">
        <v>304</v>
      </c>
      <c r="E59" t="s">
        <v>298</v>
      </c>
      <c r="F59">
        <v>20140518</v>
      </c>
      <c r="J59" s="99"/>
    </row>
    <row r="60" spans="1:10" x14ac:dyDescent="0.25">
      <c r="A60" t="s">
        <v>295</v>
      </c>
      <c r="B60" t="s">
        <v>326</v>
      </c>
      <c r="C60" t="s">
        <v>328</v>
      </c>
      <c r="D60" t="s">
        <v>329</v>
      </c>
      <c r="E60" t="s">
        <v>330</v>
      </c>
      <c r="F60">
        <v>20140515</v>
      </c>
      <c r="J60" s="99"/>
    </row>
    <row r="61" spans="1:10" x14ac:dyDescent="0.25">
      <c r="A61" t="s">
        <v>295</v>
      </c>
      <c r="B61" t="s">
        <v>326</v>
      </c>
      <c r="C61" t="s">
        <v>297</v>
      </c>
      <c r="D61" t="s">
        <v>327</v>
      </c>
      <c r="E61" t="s">
        <v>298</v>
      </c>
      <c r="F61">
        <v>20140507</v>
      </c>
      <c r="J61" s="99"/>
    </row>
    <row r="62" spans="1:10" x14ac:dyDescent="0.25">
      <c r="A62" t="s">
        <v>295</v>
      </c>
      <c r="B62" t="s">
        <v>326</v>
      </c>
      <c r="C62" t="s">
        <v>297</v>
      </c>
      <c r="D62" t="s">
        <v>327</v>
      </c>
      <c r="E62" t="s">
        <v>298</v>
      </c>
      <c r="F62">
        <v>20140508</v>
      </c>
      <c r="J62" s="99"/>
    </row>
    <row r="63" spans="1:10" x14ac:dyDescent="0.25">
      <c r="A63" t="s">
        <v>295</v>
      </c>
      <c r="B63" t="s">
        <v>326</v>
      </c>
      <c r="C63" t="s">
        <v>328</v>
      </c>
      <c r="D63" t="s">
        <v>329</v>
      </c>
      <c r="E63" t="s">
        <v>330</v>
      </c>
      <c r="F63">
        <v>20140519</v>
      </c>
      <c r="J63" s="99"/>
    </row>
    <row r="64" spans="1:10" x14ac:dyDescent="0.25">
      <c r="A64" t="s">
        <v>295</v>
      </c>
      <c r="B64" t="s">
        <v>326</v>
      </c>
      <c r="C64" t="s">
        <v>303</v>
      </c>
      <c r="D64" t="s">
        <v>304</v>
      </c>
      <c r="E64" t="s">
        <v>298</v>
      </c>
      <c r="F64">
        <v>20140521</v>
      </c>
      <c r="J64" s="99"/>
    </row>
    <row r="65" spans="1:10" x14ac:dyDescent="0.25">
      <c r="A65" t="s">
        <v>295</v>
      </c>
      <c r="B65" t="s">
        <v>326</v>
      </c>
      <c r="C65" t="s">
        <v>328</v>
      </c>
      <c r="D65" t="s">
        <v>329</v>
      </c>
      <c r="E65" t="s">
        <v>330</v>
      </c>
      <c r="F65">
        <v>20140518</v>
      </c>
      <c r="J65" s="99"/>
    </row>
    <row r="66" spans="1:10" x14ac:dyDescent="0.25">
      <c r="A66" t="s">
        <v>295</v>
      </c>
      <c r="B66" t="s">
        <v>326</v>
      </c>
      <c r="C66" t="s">
        <v>297</v>
      </c>
      <c r="D66" t="s">
        <v>327</v>
      </c>
      <c r="E66" t="s">
        <v>298</v>
      </c>
      <c r="F66">
        <v>20140518</v>
      </c>
      <c r="J66" s="99"/>
    </row>
    <row r="67" spans="1:10" x14ac:dyDescent="0.25">
      <c r="A67" t="s">
        <v>295</v>
      </c>
      <c r="B67" t="s">
        <v>326</v>
      </c>
      <c r="C67" t="s">
        <v>297</v>
      </c>
      <c r="D67" t="s">
        <v>327</v>
      </c>
      <c r="E67" t="s">
        <v>298</v>
      </c>
      <c r="F67">
        <v>20140519</v>
      </c>
      <c r="J67" s="99"/>
    </row>
    <row r="68" spans="1:10" x14ac:dyDescent="0.25">
      <c r="A68" t="s">
        <v>295</v>
      </c>
      <c r="B68" t="s">
        <v>326</v>
      </c>
      <c r="C68" t="s">
        <v>303</v>
      </c>
      <c r="D68" t="s">
        <v>304</v>
      </c>
      <c r="E68" t="s">
        <v>298</v>
      </c>
      <c r="F68">
        <v>20140521</v>
      </c>
      <c r="J68" s="99"/>
    </row>
    <row r="69" spans="1:10" x14ac:dyDescent="0.25">
      <c r="A69" t="s">
        <v>295</v>
      </c>
      <c r="B69" t="s">
        <v>326</v>
      </c>
      <c r="C69" t="s">
        <v>303</v>
      </c>
      <c r="D69" t="s">
        <v>304</v>
      </c>
      <c r="E69" t="s">
        <v>298</v>
      </c>
      <c r="F69">
        <v>20140521</v>
      </c>
      <c r="J69" s="99"/>
    </row>
    <row r="70" spans="1:10" x14ac:dyDescent="0.25">
      <c r="A70" t="s">
        <v>295</v>
      </c>
      <c r="B70" t="s">
        <v>326</v>
      </c>
      <c r="C70" t="s">
        <v>328</v>
      </c>
      <c r="D70" t="s">
        <v>329</v>
      </c>
      <c r="E70" t="s">
        <v>330</v>
      </c>
      <c r="F70">
        <v>20140518</v>
      </c>
      <c r="J70" s="99"/>
    </row>
    <row r="71" spans="1:10" x14ac:dyDescent="0.25">
      <c r="A71" t="s">
        <v>295</v>
      </c>
      <c r="B71" t="s">
        <v>326</v>
      </c>
      <c r="C71" t="s">
        <v>318</v>
      </c>
      <c r="D71" t="s">
        <v>335</v>
      </c>
      <c r="E71" t="s">
        <v>298</v>
      </c>
      <c r="F71">
        <v>20140521</v>
      </c>
      <c r="J71" s="99"/>
    </row>
    <row r="72" spans="1:10" x14ac:dyDescent="0.25">
      <c r="A72" t="s">
        <v>295</v>
      </c>
      <c r="B72" t="s">
        <v>326</v>
      </c>
      <c r="C72" t="s">
        <v>303</v>
      </c>
      <c r="D72" t="s">
        <v>304</v>
      </c>
      <c r="E72" t="s">
        <v>298</v>
      </c>
      <c r="F72">
        <v>20140521</v>
      </c>
      <c r="J72" s="99"/>
    </row>
    <row r="73" spans="1:10" x14ac:dyDescent="0.25">
      <c r="A73" t="s">
        <v>295</v>
      </c>
      <c r="B73" t="s">
        <v>326</v>
      </c>
      <c r="C73" t="s">
        <v>333</v>
      </c>
      <c r="D73" t="s">
        <v>334</v>
      </c>
      <c r="E73" t="s">
        <v>298</v>
      </c>
      <c r="F73">
        <v>20140521</v>
      </c>
      <c r="J73" s="99"/>
    </row>
    <row r="74" spans="1:10" x14ac:dyDescent="0.25">
      <c r="A74" t="s">
        <v>295</v>
      </c>
      <c r="B74" t="s">
        <v>326</v>
      </c>
      <c r="C74" t="s">
        <v>336</v>
      </c>
      <c r="D74" t="s">
        <v>337</v>
      </c>
      <c r="E74" t="s">
        <v>298</v>
      </c>
      <c r="F74">
        <v>20140521</v>
      </c>
      <c r="J74" s="99"/>
    </row>
    <row r="75" spans="1:10" x14ac:dyDescent="0.25">
      <c r="A75" t="s">
        <v>295</v>
      </c>
      <c r="B75" t="s">
        <v>326</v>
      </c>
      <c r="C75" t="s">
        <v>297</v>
      </c>
      <c r="D75" t="s">
        <v>327</v>
      </c>
      <c r="E75" t="s">
        <v>298</v>
      </c>
      <c r="F75">
        <v>20140520</v>
      </c>
      <c r="J75" s="99"/>
    </row>
    <row r="76" spans="1:10" x14ac:dyDescent="0.25">
      <c r="A76" t="s">
        <v>295</v>
      </c>
      <c r="B76" t="s">
        <v>326</v>
      </c>
      <c r="C76" t="s">
        <v>297</v>
      </c>
      <c r="D76" t="s">
        <v>327</v>
      </c>
      <c r="E76" t="s">
        <v>298</v>
      </c>
      <c r="F76">
        <v>20140515</v>
      </c>
      <c r="J76" s="99"/>
    </row>
    <row r="77" spans="1:10" x14ac:dyDescent="0.25">
      <c r="A77" t="s">
        <v>295</v>
      </c>
      <c r="B77" t="s">
        <v>326</v>
      </c>
      <c r="C77" t="s">
        <v>303</v>
      </c>
      <c r="D77" t="s">
        <v>304</v>
      </c>
      <c r="E77" t="s">
        <v>298</v>
      </c>
      <c r="F77">
        <v>20140528</v>
      </c>
      <c r="J77" s="99"/>
    </row>
    <row r="78" spans="1:10" x14ac:dyDescent="0.25">
      <c r="A78" t="s">
        <v>295</v>
      </c>
      <c r="B78" t="s">
        <v>338</v>
      </c>
      <c r="C78" t="s">
        <v>303</v>
      </c>
      <c r="D78" t="s">
        <v>304</v>
      </c>
      <c r="E78" t="s">
        <v>298</v>
      </c>
      <c r="F78">
        <v>20140508</v>
      </c>
      <c r="J78" s="99"/>
    </row>
    <row r="79" spans="1:10" x14ac:dyDescent="0.25">
      <c r="A79" t="s">
        <v>295</v>
      </c>
      <c r="B79" t="s">
        <v>338</v>
      </c>
      <c r="C79" t="s">
        <v>303</v>
      </c>
      <c r="D79" t="s">
        <v>304</v>
      </c>
      <c r="E79" t="s">
        <v>298</v>
      </c>
      <c r="F79">
        <v>20140515</v>
      </c>
      <c r="J79" s="99"/>
    </row>
    <row r="80" spans="1:10" x14ac:dyDescent="0.25">
      <c r="A80" t="s">
        <v>295</v>
      </c>
      <c r="B80" t="s">
        <v>338</v>
      </c>
      <c r="C80" t="s">
        <v>303</v>
      </c>
      <c r="D80" t="s">
        <v>304</v>
      </c>
      <c r="E80" t="s">
        <v>298</v>
      </c>
      <c r="F80">
        <v>20140518</v>
      </c>
      <c r="J80" s="99"/>
    </row>
    <row r="81" spans="1:10" x14ac:dyDescent="0.25">
      <c r="A81" t="s">
        <v>295</v>
      </c>
      <c r="B81" t="s">
        <v>338</v>
      </c>
      <c r="C81" t="s">
        <v>303</v>
      </c>
      <c r="D81" t="s">
        <v>304</v>
      </c>
      <c r="E81" t="s">
        <v>298</v>
      </c>
      <c r="F81">
        <v>20140519</v>
      </c>
      <c r="J81" s="99"/>
    </row>
    <row r="82" spans="1:10" x14ac:dyDescent="0.25">
      <c r="A82" t="s">
        <v>295</v>
      </c>
      <c r="B82" t="s">
        <v>338</v>
      </c>
      <c r="C82" t="s">
        <v>303</v>
      </c>
      <c r="D82" t="s">
        <v>304</v>
      </c>
      <c r="E82" t="s">
        <v>298</v>
      </c>
      <c r="F82">
        <v>20140520</v>
      </c>
      <c r="J82" s="99"/>
    </row>
    <row r="83" spans="1:10" x14ac:dyDescent="0.25">
      <c r="A83" t="s">
        <v>295</v>
      </c>
      <c r="B83" t="s">
        <v>338</v>
      </c>
      <c r="C83" t="s">
        <v>303</v>
      </c>
      <c r="D83" t="s">
        <v>304</v>
      </c>
      <c r="E83" t="s">
        <v>298</v>
      </c>
      <c r="F83">
        <v>20140521</v>
      </c>
      <c r="J83" s="99"/>
    </row>
    <row r="84" spans="1:10" x14ac:dyDescent="0.25">
      <c r="A84" t="s">
        <v>295</v>
      </c>
      <c r="B84" t="s">
        <v>338</v>
      </c>
      <c r="C84" t="s">
        <v>303</v>
      </c>
      <c r="D84" t="s">
        <v>304</v>
      </c>
      <c r="E84" t="s">
        <v>298</v>
      </c>
      <c r="F84">
        <v>20140522</v>
      </c>
      <c r="J84" s="99"/>
    </row>
    <row r="85" spans="1:10" x14ac:dyDescent="0.25">
      <c r="A85" t="s">
        <v>295</v>
      </c>
      <c r="B85" t="s">
        <v>338</v>
      </c>
      <c r="C85" t="s">
        <v>303</v>
      </c>
      <c r="D85" t="s">
        <v>304</v>
      </c>
      <c r="E85" t="s">
        <v>298</v>
      </c>
      <c r="F85">
        <v>20140526</v>
      </c>
      <c r="J85" s="99"/>
    </row>
    <row r="86" spans="1:10" x14ac:dyDescent="0.25">
      <c r="A86" t="s">
        <v>295</v>
      </c>
      <c r="B86" t="s">
        <v>338</v>
      </c>
      <c r="C86" t="s">
        <v>303</v>
      </c>
      <c r="D86" t="s">
        <v>304</v>
      </c>
      <c r="E86" t="s">
        <v>298</v>
      </c>
      <c r="F86">
        <v>20140526</v>
      </c>
      <c r="J86" s="99"/>
    </row>
    <row r="87" spans="1:10" x14ac:dyDescent="0.25">
      <c r="A87" t="s">
        <v>295</v>
      </c>
      <c r="B87" t="s">
        <v>338</v>
      </c>
      <c r="C87" t="s">
        <v>303</v>
      </c>
      <c r="D87" t="s">
        <v>304</v>
      </c>
      <c r="E87" t="s">
        <v>298</v>
      </c>
      <c r="F87">
        <v>20140528</v>
      </c>
      <c r="J87" s="99"/>
    </row>
    <row r="88" spans="1:10" x14ac:dyDescent="0.25">
      <c r="A88" t="s">
        <v>295</v>
      </c>
      <c r="B88" t="s">
        <v>339</v>
      </c>
      <c r="C88" t="s">
        <v>303</v>
      </c>
      <c r="D88" t="s">
        <v>340</v>
      </c>
      <c r="E88" t="s">
        <v>298</v>
      </c>
      <c r="F88">
        <v>20140330</v>
      </c>
      <c r="J88" s="99"/>
    </row>
    <row r="89" spans="1:10" x14ac:dyDescent="0.25">
      <c r="A89" t="s">
        <v>295</v>
      </c>
      <c r="B89" t="s">
        <v>339</v>
      </c>
      <c r="C89" t="s">
        <v>303</v>
      </c>
      <c r="D89" t="s">
        <v>340</v>
      </c>
      <c r="E89" t="s">
        <v>298</v>
      </c>
      <c r="F89">
        <v>20140416</v>
      </c>
      <c r="J89" s="99"/>
    </row>
    <row r="90" spans="1:10" x14ac:dyDescent="0.25">
      <c r="A90" t="s">
        <v>295</v>
      </c>
      <c r="B90" t="s">
        <v>339</v>
      </c>
      <c r="C90" t="s">
        <v>303</v>
      </c>
      <c r="D90" t="s">
        <v>340</v>
      </c>
      <c r="E90" t="s">
        <v>298</v>
      </c>
      <c r="F90">
        <v>20140402</v>
      </c>
      <c r="J90" s="99"/>
    </row>
    <row r="91" spans="1:10" x14ac:dyDescent="0.25">
      <c r="A91" t="s">
        <v>295</v>
      </c>
      <c r="B91" t="s">
        <v>339</v>
      </c>
      <c r="C91" t="s">
        <v>303</v>
      </c>
      <c r="D91" t="s">
        <v>340</v>
      </c>
      <c r="E91" t="s">
        <v>298</v>
      </c>
      <c r="F91">
        <v>20140415</v>
      </c>
      <c r="J91" s="99"/>
    </row>
    <row r="92" spans="1:10" x14ac:dyDescent="0.25">
      <c r="A92" t="s">
        <v>295</v>
      </c>
      <c r="B92" t="s">
        <v>339</v>
      </c>
      <c r="C92" t="s">
        <v>303</v>
      </c>
      <c r="D92" t="s">
        <v>340</v>
      </c>
      <c r="E92" t="s">
        <v>298</v>
      </c>
      <c r="F92">
        <v>20140413</v>
      </c>
      <c r="J92" s="99"/>
    </row>
    <row r="93" spans="1:10" x14ac:dyDescent="0.25">
      <c r="A93" t="s">
        <v>295</v>
      </c>
      <c r="B93" t="s">
        <v>341</v>
      </c>
      <c r="C93" t="s">
        <v>316</v>
      </c>
      <c r="D93" t="s">
        <v>342</v>
      </c>
      <c r="E93" t="s">
        <v>298</v>
      </c>
      <c r="F93">
        <v>20140506</v>
      </c>
      <c r="J93" s="99"/>
    </row>
    <row r="94" spans="1:10" x14ac:dyDescent="0.25">
      <c r="A94" t="s">
        <v>295</v>
      </c>
      <c r="B94" t="s">
        <v>343</v>
      </c>
      <c r="C94" t="s">
        <v>344</v>
      </c>
      <c r="D94" t="s">
        <v>498</v>
      </c>
      <c r="E94" t="s">
        <v>302</v>
      </c>
      <c r="F94">
        <v>20140511</v>
      </c>
      <c r="J94" s="99"/>
    </row>
    <row r="95" spans="1:10" x14ac:dyDescent="0.25">
      <c r="A95" t="s">
        <v>295</v>
      </c>
      <c r="B95" t="s">
        <v>343</v>
      </c>
      <c r="C95" t="s">
        <v>344</v>
      </c>
      <c r="D95" t="s">
        <v>498</v>
      </c>
      <c r="E95" t="s">
        <v>302</v>
      </c>
      <c r="F95">
        <v>20140521</v>
      </c>
      <c r="J95" s="99"/>
    </row>
    <row r="96" spans="1:10" x14ac:dyDescent="0.25">
      <c r="A96" t="s">
        <v>295</v>
      </c>
      <c r="B96" t="s">
        <v>345</v>
      </c>
      <c r="C96" t="s">
        <v>303</v>
      </c>
      <c r="D96" t="s">
        <v>346</v>
      </c>
      <c r="E96" t="s">
        <v>298</v>
      </c>
      <c r="F96">
        <v>20140416</v>
      </c>
      <c r="J96" s="99"/>
    </row>
    <row r="97" spans="1:10" x14ac:dyDescent="0.25">
      <c r="A97" t="s">
        <v>295</v>
      </c>
      <c r="B97" t="s">
        <v>345</v>
      </c>
      <c r="C97" t="s">
        <v>303</v>
      </c>
      <c r="D97" t="s">
        <v>346</v>
      </c>
      <c r="E97" t="s">
        <v>298</v>
      </c>
      <c r="F97">
        <v>20140521</v>
      </c>
      <c r="J97" s="99"/>
    </row>
    <row r="98" spans="1:10" x14ac:dyDescent="0.25">
      <c r="A98" t="s">
        <v>295</v>
      </c>
      <c r="B98" t="s">
        <v>345</v>
      </c>
      <c r="C98" t="s">
        <v>303</v>
      </c>
      <c r="D98" t="s">
        <v>346</v>
      </c>
      <c r="E98" t="s">
        <v>298</v>
      </c>
      <c r="F98">
        <v>20140522</v>
      </c>
      <c r="J98" s="99"/>
    </row>
    <row r="99" spans="1:10" x14ac:dyDescent="0.25">
      <c r="A99" t="s">
        <v>295</v>
      </c>
      <c r="B99" t="s">
        <v>347</v>
      </c>
      <c r="C99" t="s">
        <v>316</v>
      </c>
      <c r="D99" t="s">
        <v>348</v>
      </c>
      <c r="E99" t="s">
        <v>298</v>
      </c>
      <c r="F99">
        <v>20140513</v>
      </c>
      <c r="J99" s="99"/>
    </row>
    <row r="100" spans="1:10" x14ac:dyDescent="0.25">
      <c r="A100" t="s">
        <v>295</v>
      </c>
      <c r="B100" t="s">
        <v>347</v>
      </c>
      <c r="C100" t="s">
        <v>316</v>
      </c>
      <c r="D100" t="s">
        <v>348</v>
      </c>
      <c r="E100" t="s">
        <v>298</v>
      </c>
      <c r="F100">
        <v>20140513</v>
      </c>
      <c r="J100" s="99"/>
    </row>
    <row r="101" spans="1:10" x14ac:dyDescent="0.25">
      <c r="A101" t="s">
        <v>295</v>
      </c>
      <c r="B101" t="s">
        <v>347</v>
      </c>
      <c r="C101" t="s">
        <v>316</v>
      </c>
      <c r="D101" t="s">
        <v>348</v>
      </c>
      <c r="E101" t="s">
        <v>298</v>
      </c>
      <c r="F101">
        <v>20140514</v>
      </c>
      <c r="J101" s="99"/>
    </row>
    <row r="102" spans="1:10" x14ac:dyDescent="0.25">
      <c r="A102" t="s">
        <v>295</v>
      </c>
      <c r="B102" t="s">
        <v>349</v>
      </c>
      <c r="C102" t="s">
        <v>350</v>
      </c>
      <c r="D102" t="s">
        <v>351</v>
      </c>
      <c r="E102" t="s">
        <v>302</v>
      </c>
      <c r="F102">
        <v>20140402</v>
      </c>
      <c r="J102" s="99"/>
    </row>
    <row r="103" spans="1:10" x14ac:dyDescent="0.25">
      <c r="A103" t="s">
        <v>295</v>
      </c>
      <c r="B103" t="s">
        <v>349</v>
      </c>
      <c r="C103" t="s">
        <v>350</v>
      </c>
      <c r="D103" t="s">
        <v>351</v>
      </c>
      <c r="E103" t="s">
        <v>302</v>
      </c>
      <c r="F103">
        <v>20140403</v>
      </c>
      <c r="J103" s="99"/>
    </row>
    <row r="104" spans="1:10" x14ac:dyDescent="0.25">
      <c r="A104" t="s">
        <v>295</v>
      </c>
      <c r="B104" t="s">
        <v>349</v>
      </c>
      <c r="C104" t="s">
        <v>350</v>
      </c>
      <c r="D104" t="s">
        <v>351</v>
      </c>
      <c r="E104" t="s">
        <v>302</v>
      </c>
      <c r="F104">
        <v>20140415</v>
      </c>
      <c r="J104" s="99"/>
    </row>
    <row r="105" spans="1:10" x14ac:dyDescent="0.25">
      <c r="A105" t="s">
        <v>295</v>
      </c>
      <c r="B105" t="s">
        <v>349</v>
      </c>
      <c r="C105" t="s">
        <v>350</v>
      </c>
      <c r="D105" t="s">
        <v>351</v>
      </c>
      <c r="E105" t="s">
        <v>302</v>
      </c>
      <c r="F105">
        <v>20140416</v>
      </c>
      <c r="J105" s="99"/>
    </row>
    <row r="106" spans="1:10" x14ac:dyDescent="0.25">
      <c r="A106" t="s">
        <v>295</v>
      </c>
      <c r="B106" t="s">
        <v>349</v>
      </c>
      <c r="C106" t="s">
        <v>350</v>
      </c>
      <c r="D106" t="s">
        <v>351</v>
      </c>
      <c r="E106" t="s">
        <v>302</v>
      </c>
      <c r="F106">
        <v>20140422</v>
      </c>
      <c r="J106" s="99"/>
    </row>
    <row r="107" spans="1:10" x14ac:dyDescent="0.25">
      <c r="A107" t="s">
        <v>295</v>
      </c>
      <c r="B107" t="s">
        <v>349</v>
      </c>
      <c r="C107" t="s">
        <v>350</v>
      </c>
      <c r="D107" t="s">
        <v>351</v>
      </c>
      <c r="E107" t="s">
        <v>302</v>
      </c>
      <c r="F107">
        <v>20140512</v>
      </c>
      <c r="J107" s="99"/>
    </row>
    <row r="108" spans="1:10" x14ac:dyDescent="0.25">
      <c r="A108" t="s">
        <v>295</v>
      </c>
      <c r="B108" t="s">
        <v>349</v>
      </c>
      <c r="C108" t="s">
        <v>350</v>
      </c>
      <c r="D108" t="s">
        <v>351</v>
      </c>
      <c r="E108" t="s">
        <v>302</v>
      </c>
      <c r="F108">
        <v>20140511</v>
      </c>
      <c r="J108" s="99"/>
    </row>
    <row r="109" spans="1:10" x14ac:dyDescent="0.25">
      <c r="A109" t="s">
        <v>295</v>
      </c>
      <c r="B109" t="s">
        <v>349</v>
      </c>
      <c r="C109" t="s">
        <v>350</v>
      </c>
      <c r="D109" t="s">
        <v>351</v>
      </c>
      <c r="E109" t="s">
        <v>302</v>
      </c>
      <c r="F109">
        <v>20140512</v>
      </c>
      <c r="J109" s="99"/>
    </row>
    <row r="110" spans="1:10" x14ac:dyDescent="0.25">
      <c r="A110" t="s">
        <v>295</v>
      </c>
      <c r="B110" t="s">
        <v>349</v>
      </c>
      <c r="C110" t="s">
        <v>350</v>
      </c>
      <c r="D110" t="s">
        <v>351</v>
      </c>
      <c r="E110" t="s">
        <v>302</v>
      </c>
      <c r="F110">
        <v>20140515</v>
      </c>
      <c r="J110" s="99"/>
    </row>
    <row r="111" spans="1:10" x14ac:dyDescent="0.25">
      <c r="A111" t="s">
        <v>295</v>
      </c>
      <c r="B111" t="s">
        <v>349</v>
      </c>
      <c r="C111" t="s">
        <v>350</v>
      </c>
      <c r="D111" t="s">
        <v>351</v>
      </c>
      <c r="E111" t="s">
        <v>302</v>
      </c>
      <c r="F111">
        <v>20140518</v>
      </c>
      <c r="J111" s="99"/>
    </row>
    <row r="112" spans="1:10" x14ac:dyDescent="0.25">
      <c r="A112" t="s">
        <v>295</v>
      </c>
      <c r="B112" t="s">
        <v>349</v>
      </c>
      <c r="C112" t="s">
        <v>352</v>
      </c>
      <c r="D112" t="s">
        <v>353</v>
      </c>
      <c r="E112" t="s">
        <v>298</v>
      </c>
      <c r="F112">
        <v>20140518</v>
      </c>
      <c r="J112" s="99"/>
    </row>
    <row r="113" spans="1:10" x14ac:dyDescent="0.25">
      <c r="A113" t="s">
        <v>295</v>
      </c>
      <c r="B113" t="s">
        <v>349</v>
      </c>
      <c r="C113" t="s">
        <v>352</v>
      </c>
      <c r="D113" t="s">
        <v>353</v>
      </c>
      <c r="E113" t="s">
        <v>298</v>
      </c>
      <c r="F113">
        <v>20140520</v>
      </c>
      <c r="J113" s="99"/>
    </row>
    <row r="114" spans="1:10" x14ac:dyDescent="0.25">
      <c r="A114" t="s">
        <v>295</v>
      </c>
      <c r="B114" t="s">
        <v>349</v>
      </c>
      <c r="C114" t="s">
        <v>350</v>
      </c>
      <c r="D114" t="s">
        <v>351</v>
      </c>
      <c r="E114" t="s">
        <v>302</v>
      </c>
      <c r="F114">
        <v>20140519</v>
      </c>
      <c r="J114" s="99"/>
    </row>
    <row r="115" spans="1:10" x14ac:dyDescent="0.25">
      <c r="A115" t="s">
        <v>295</v>
      </c>
      <c r="B115" t="s">
        <v>349</v>
      </c>
      <c r="C115" t="s">
        <v>322</v>
      </c>
      <c r="D115" t="s">
        <v>354</v>
      </c>
      <c r="E115" t="s">
        <v>298</v>
      </c>
      <c r="F115">
        <v>20140515</v>
      </c>
      <c r="J115" s="99"/>
    </row>
    <row r="116" spans="1:10" x14ac:dyDescent="0.25">
      <c r="A116" t="s">
        <v>295</v>
      </c>
      <c r="B116" t="s">
        <v>349</v>
      </c>
      <c r="C116" t="s">
        <v>350</v>
      </c>
      <c r="D116" t="s">
        <v>351</v>
      </c>
      <c r="E116" t="s">
        <v>302</v>
      </c>
      <c r="F116">
        <v>20140520</v>
      </c>
      <c r="J116" s="99"/>
    </row>
    <row r="117" spans="1:10" x14ac:dyDescent="0.25">
      <c r="A117" t="s">
        <v>295</v>
      </c>
      <c r="B117" t="s">
        <v>349</v>
      </c>
      <c r="C117" t="s">
        <v>352</v>
      </c>
      <c r="D117" t="s">
        <v>353</v>
      </c>
      <c r="E117" t="s">
        <v>298</v>
      </c>
      <c r="F117">
        <v>20140518</v>
      </c>
      <c r="J117" s="99"/>
    </row>
    <row r="118" spans="1:10" x14ac:dyDescent="0.25">
      <c r="A118" t="s">
        <v>295</v>
      </c>
      <c r="B118" t="s">
        <v>349</v>
      </c>
      <c r="C118" t="s">
        <v>350</v>
      </c>
      <c r="D118" t="s">
        <v>351</v>
      </c>
      <c r="E118" t="s">
        <v>302</v>
      </c>
      <c r="F118">
        <v>20140518</v>
      </c>
      <c r="J118" s="99"/>
    </row>
    <row r="119" spans="1:10" x14ac:dyDescent="0.25">
      <c r="A119" t="s">
        <v>295</v>
      </c>
      <c r="B119" t="s">
        <v>349</v>
      </c>
      <c r="C119" t="s">
        <v>352</v>
      </c>
      <c r="D119" t="s">
        <v>353</v>
      </c>
      <c r="E119" t="s">
        <v>298</v>
      </c>
      <c r="F119">
        <v>20140521</v>
      </c>
      <c r="J119" s="99"/>
    </row>
    <row r="120" spans="1:10" x14ac:dyDescent="0.25">
      <c r="A120" t="s">
        <v>295</v>
      </c>
      <c r="B120" t="s">
        <v>349</v>
      </c>
      <c r="C120" t="s">
        <v>350</v>
      </c>
      <c r="D120" t="s">
        <v>351</v>
      </c>
      <c r="E120" t="s">
        <v>302</v>
      </c>
      <c r="F120">
        <v>20140520</v>
      </c>
      <c r="J120" s="99"/>
    </row>
    <row r="121" spans="1:10" x14ac:dyDescent="0.25">
      <c r="A121" t="s">
        <v>295</v>
      </c>
      <c r="B121" t="s">
        <v>349</v>
      </c>
      <c r="C121" t="s">
        <v>352</v>
      </c>
      <c r="D121" t="s">
        <v>353</v>
      </c>
      <c r="E121" t="s">
        <v>298</v>
      </c>
      <c r="F121">
        <v>20140519</v>
      </c>
      <c r="J121" s="99"/>
    </row>
    <row r="122" spans="1:10" x14ac:dyDescent="0.25">
      <c r="A122" t="s">
        <v>295</v>
      </c>
      <c r="B122" t="s">
        <v>349</v>
      </c>
      <c r="C122" t="s">
        <v>350</v>
      </c>
      <c r="D122" t="s">
        <v>351</v>
      </c>
      <c r="E122" t="s">
        <v>302</v>
      </c>
      <c r="F122">
        <v>20140521</v>
      </c>
      <c r="J122" s="99"/>
    </row>
    <row r="123" spans="1:10" x14ac:dyDescent="0.25">
      <c r="A123" t="s">
        <v>295</v>
      </c>
      <c r="B123" t="s">
        <v>349</v>
      </c>
      <c r="C123" t="s">
        <v>350</v>
      </c>
      <c r="D123" t="s">
        <v>351</v>
      </c>
      <c r="E123" t="s">
        <v>302</v>
      </c>
      <c r="F123">
        <v>20140519</v>
      </c>
      <c r="J123" s="99"/>
    </row>
    <row r="124" spans="1:10" x14ac:dyDescent="0.25">
      <c r="A124" t="s">
        <v>295</v>
      </c>
      <c r="B124" t="s">
        <v>349</v>
      </c>
      <c r="C124" t="s">
        <v>350</v>
      </c>
      <c r="D124" t="s">
        <v>351</v>
      </c>
      <c r="E124" t="s">
        <v>302</v>
      </c>
      <c r="F124">
        <v>20140525</v>
      </c>
      <c r="J124" s="99"/>
    </row>
    <row r="125" spans="1:10" x14ac:dyDescent="0.25">
      <c r="A125" t="s">
        <v>295</v>
      </c>
      <c r="B125" t="s">
        <v>349</v>
      </c>
      <c r="C125" t="s">
        <v>350</v>
      </c>
      <c r="D125" t="s">
        <v>351</v>
      </c>
      <c r="E125" t="s">
        <v>302</v>
      </c>
      <c r="F125">
        <v>20140526</v>
      </c>
      <c r="J125" s="99"/>
    </row>
    <row r="126" spans="1:10" x14ac:dyDescent="0.25">
      <c r="A126" t="s">
        <v>295</v>
      </c>
      <c r="B126" t="s">
        <v>349</v>
      </c>
      <c r="C126" t="s">
        <v>350</v>
      </c>
      <c r="D126" t="s">
        <v>351</v>
      </c>
      <c r="E126" t="s">
        <v>302</v>
      </c>
      <c r="F126">
        <v>20140518</v>
      </c>
      <c r="J126" s="99"/>
    </row>
    <row r="127" spans="1:10" x14ac:dyDescent="0.25">
      <c r="A127" t="s">
        <v>295</v>
      </c>
      <c r="B127" t="s">
        <v>349</v>
      </c>
      <c r="C127" t="s">
        <v>350</v>
      </c>
      <c r="D127" t="s">
        <v>351</v>
      </c>
      <c r="E127" t="s">
        <v>302</v>
      </c>
      <c r="F127">
        <v>20140519</v>
      </c>
      <c r="J127" s="99"/>
    </row>
    <row r="128" spans="1:10" x14ac:dyDescent="0.25">
      <c r="A128" t="s">
        <v>295</v>
      </c>
      <c r="B128" t="s">
        <v>349</v>
      </c>
      <c r="C128" t="s">
        <v>350</v>
      </c>
      <c r="D128" t="s">
        <v>351</v>
      </c>
      <c r="E128" t="s">
        <v>302</v>
      </c>
      <c r="F128">
        <v>20140521</v>
      </c>
      <c r="J128" s="99"/>
    </row>
    <row r="129" spans="1:10" x14ac:dyDescent="0.25">
      <c r="A129" t="s">
        <v>295</v>
      </c>
      <c r="B129" t="s">
        <v>349</v>
      </c>
      <c r="C129" t="s">
        <v>350</v>
      </c>
      <c r="D129" t="s">
        <v>351</v>
      </c>
      <c r="E129" t="s">
        <v>302</v>
      </c>
      <c r="F129">
        <v>20140528</v>
      </c>
      <c r="J129" s="99"/>
    </row>
    <row r="130" spans="1:10" x14ac:dyDescent="0.25">
      <c r="A130" t="s">
        <v>295</v>
      </c>
      <c r="B130" t="s">
        <v>349</v>
      </c>
      <c r="C130" t="s">
        <v>350</v>
      </c>
      <c r="D130" t="s">
        <v>351</v>
      </c>
      <c r="E130" t="s">
        <v>302</v>
      </c>
      <c r="F130">
        <v>20140525</v>
      </c>
      <c r="J130" s="99"/>
    </row>
    <row r="131" spans="1:10" x14ac:dyDescent="0.25">
      <c r="A131" t="s">
        <v>295</v>
      </c>
      <c r="B131" t="s">
        <v>349</v>
      </c>
      <c r="C131" t="s">
        <v>352</v>
      </c>
      <c r="D131" t="s">
        <v>353</v>
      </c>
      <c r="E131" t="s">
        <v>298</v>
      </c>
      <c r="F131">
        <v>20140528</v>
      </c>
      <c r="J131" s="99"/>
    </row>
    <row r="132" spans="1:10" x14ac:dyDescent="0.25">
      <c r="A132" t="s">
        <v>295</v>
      </c>
      <c r="B132" t="s">
        <v>355</v>
      </c>
      <c r="C132" t="s">
        <v>356</v>
      </c>
      <c r="D132" t="s">
        <v>357</v>
      </c>
      <c r="E132" t="s">
        <v>298</v>
      </c>
      <c r="F132">
        <v>20140506</v>
      </c>
      <c r="J132" s="99"/>
    </row>
    <row r="133" spans="1:10" x14ac:dyDescent="0.25">
      <c r="A133" t="s">
        <v>295</v>
      </c>
      <c r="B133" t="s">
        <v>355</v>
      </c>
      <c r="C133" t="s">
        <v>358</v>
      </c>
      <c r="D133" t="s">
        <v>359</v>
      </c>
      <c r="E133" t="s">
        <v>298</v>
      </c>
      <c r="F133">
        <v>20140506</v>
      </c>
      <c r="J133" s="99"/>
    </row>
    <row r="134" spans="1:10" x14ac:dyDescent="0.25">
      <c r="A134" t="s">
        <v>295</v>
      </c>
      <c r="B134" t="s">
        <v>355</v>
      </c>
      <c r="C134" t="s">
        <v>360</v>
      </c>
      <c r="D134" t="s">
        <v>497</v>
      </c>
      <c r="E134" t="s">
        <v>298</v>
      </c>
      <c r="F134">
        <v>20140506</v>
      </c>
      <c r="J134" s="99"/>
    </row>
    <row r="135" spans="1:10" x14ac:dyDescent="0.25">
      <c r="A135" t="s">
        <v>295</v>
      </c>
      <c r="B135" t="s">
        <v>355</v>
      </c>
      <c r="C135" t="s">
        <v>360</v>
      </c>
      <c r="D135" t="s">
        <v>497</v>
      </c>
      <c r="E135" t="s">
        <v>298</v>
      </c>
      <c r="F135">
        <v>20140506</v>
      </c>
      <c r="J135" s="99"/>
    </row>
    <row r="136" spans="1:10" x14ac:dyDescent="0.25">
      <c r="A136" t="s">
        <v>295</v>
      </c>
      <c r="B136" t="s">
        <v>355</v>
      </c>
      <c r="C136" t="s">
        <v>358</v>
      </c>
      <c r="D136" t="s">
        <v>359</v>
      </c>
      <c r="E136" t="s">
        <v>298</v>
      </c>
      <c r="F136">
        <v>20140506</v>
      </c>
      <c r="J136" s="99"/>
    </row>
    <row r="137" spans="1:10" x14ac:dyDescent="0.25">
      <c r="A137" t="s">
        <v>295</v>
      </c>
      <c r="B137" t="s">
        <v>355</v>
      </c>
      <c r="C137" t="s">
        <v>356</v>
      </c>
      <c r="D137" t="s">
        <v>357</v>
      </c>
      <c r="E137" t="s">
        <v>298</v>
      </c>
      <c r="F137">
        <v>20140507</v>
      </c>
      <c r="J137" s="99"/>
    </row>
    <row r="138" spans="1:10" x14ac:dyDescent="0.25">
      <c r="A138" t="s">
        <v>295</v>
      </c>
      <c r="B138" t="s">
        <v>355</v>
      </c>
      <c r="C138" t="s">
        <v>361</v>
      </c>
      <c r="D138" t="s">
        <v>362</v>
      </c>
      <c r="E138" t="s">
        <v>298</v>
      </c>
      <c r="F138">
        <v>20140507</v>
      </c>
      <c r="J138" s="99"/>
    </row>
    <row r="139" spans="1:10" x14ac:dyDescent="0.25">
      <c r="A139" t="s">
        <v>295</v>
      </c>
      <c r="B139" t="s">
        <v>355</v>
      </c>
      <c r="C139" t="s">
        <v>358</v>
      </c>
      <c r="D139" t="s">
        <v>359</v>
      </c>
      <c r="E139" t="s">
        <v>298</v>
      </c>
      <c r="F139">
        <v>20140507</v>
      </c>
      <c r="J139" s="99"/>
    </row>
    <row r="140" spans="1:10" x14ac:dyDescent="0.25">
      <c r="A140" t="s">
        <v>295</v>
      </c>
      <c r="B140" t="s">
        <v>355</v>
      </c>
      <c r="C140" t="s">
        <v>360</v>
      </c>
      <c r="D140" t="s">
        <v>497</v>
      </c>
      <c r="E140" t="s">
        <v>298</v>
      </c>
      <c r="F140">
        <v>20140508</v>
      </c>
      <c r="J140" s="99"/>
    </row>
    <row r="141" spans="1:10" x14ac:dyDescent="0.25">
      <c r="A141" t="s">
        <v>295</v>
      </c>
      <c r="B141" t="s">
        <v>355</v>
      </c>
      <c r="C141" t="s">
        <v>356</v>
      </c>
      <c r="D141" t="s">
        <v>357</v>
      </c>
      <c r="E141" t="s">
        <v>298</v>
      </c>
      <c r="F141">
        <v>20140506</v>
      </c>
      <c r="J141" s="99"/>
    </row>
    <row r="142" spans="1:10" x14ac:dyDescent="0.25">
      <c r="A142" t="s">
        <v>295</v>
      </c>
      <c r="B142" t="s">
        <v>355</v>
      </c>
      <c r="C142" t="s">
        <v>360</v>
      </c>
      <c r="D142" t="s">
        <v>497</v>
      </c>
      <c r="E142" t="s">
        <v>298</v>
      </c>
      <c r="F142">
        <v>20140506</v>
      </c>
      <c r="J142" s="99"/>
    </row>
    <row r="143" spans="1:10" x14ac:dyDescent="0.25">
      <c r="A143" t="s">
        <v>295</v>
      </c>
      <c r="B143" t="s">
        <v>355</v>
      </c>
      <c r="C143" t="s">
        <v>360</v>
      </c>
      <c r="D143" t="s">
        <v>497</v>
      </c>
      <c r="E143" t="s">
        <v>298</v>
      </c>
      <c r="F143">
        <v>20140506</v>
      </c>
      <c r="J143" s="99"/>
    </row>
    <row r="144" spans="1:10" x14ac:dyDescent="0.25">
      <c r="A144" t="s">
        <v>295</v>
      </c>
      <c r="B144" t="s">
        <v>355</v>
      </c>
      <c r="C144" t="s">
        <v>363</v>
      </c>
      <c r="D144" t="s">
        <v>364</v>
      </c>
      <c r="E144" t="s">
        <v>298</v>
      </c>
      <c r="F144">
        <v>20140506</v>
      </c>
      <c r="J144" s="99"/>
    </row>
    <row r="145" spans="1:10" x14ac:dyDescent="0.25">
      <c r="A145" t="s">
        <v>295</v>
      </c>
      <c r="B145" t="s">
        <v>355</v>
      </c>
      <c r="C145" t="s">
        <v>358</v>
      </c>
      <c r="D145" t="s">
        <v>359</v>
      </c>
      <c r="E145" t="s">
        <v>298</v>
      </c>
      <c r="F145">
        <v>20140506</v>
      </c>
      <c r="J145" s="99"/>
    </row>
    <row r="146" spans="1:10" x14ac:dyDescent="0.25">
      <c r="A146" t="s">
        <v>295</v>
      </c>
      <c r="B146" t="s">
        <v>355</v>
      </c>
      <c r="C146" t="s">
        <v>360</v>
      </c>
      <c r="D146" t="s">
        <v>497</v>
      </c>
      <c r="E146" t="s">
        <v>298</v>
      </c>
      <c r="F146">
        <v>20140508</v>
      </c>
      <c r="J146" s="99"/>
    </row>
    <row r="147" spans="1:10" x14ac:dyDescent="0.25">
      <c r="A147" t="s">
        <v>295</v>
      </c>
      <c r="B147" t="s">
        <v>355</v>
      </c>
      <c r="C147" t="s">
        <v>363</v>
      </c>
      <c r="D147" t="s">
        <v>364</v>
      </c>
      <c r="E147" t="s">
        <v>298</v>
      </c>
      <c r="F147">
        <v>20140506</v>
      </c>
      <c r="J147" s="99"/>
    </row>
    <row r="148" spans="1:10" x14ac:dyDescent="0.25">
      <c r="A148" t="s">
        <v>295</v>
      </c>
      <c r="B148" t="s">
        <v>355</v>
      </c>
      <c r="C148" t="s">
        <v>358</v>
      </c>
      <c r="D148" t="s">
        <v>359</v>
      </c>
      <c r="E148" t="s">
        <v>298</v>
      </c>
      <c r="F148">
        <v>20140506</v>
      </c>
      <c r="J148" s="99"/>
    </row>
    <row r="149" spans="1:10" x14ac:dyDescent="0.25">
      <c r="A149" t="s">
        <v>295</v>
      </c>
      <c r="B149" t="s">
        <v>355</v>
      </c>
      <c r="C149" t="s">
        <v>365</v>
      </c>
      <c r="D149" t="s">
        <v>366</v>
      </c>
      <c r="E149" t="s">
        <v>298</v>
      </c>
      <c r="F149">
        <v>20140508</v>
      </c>
      <c r="J149" s="99"/>
    </row>
    <row r="150" spans="1:10" x14ac:dyDescent="0.25">
      <c r="A150" t="s">
        <v>295</v>
      </c>
      <c r="B150" t="s">
        <v>355</v>
      </c>
      <c r="C150" t="s">
        <v>360</v>
      </c>
      <c r="D150" t="s">
        <v>497</v>
      </c>
      <c r="E150" t="s">
        <v>298</v>
      </c>
      <c r="F150">
        <v>20140512</v>
      </c>
      <c r="J150" s="99"/>
    </row>
    <row r="151" spans="1:10" x14ac:dyDescent="0.25">
      <c r="A151" t="s">
        <v>295</v>
      </c>
      <c r="B151" t="s">
        <v>355</v>
      </c>
      <c r="C151" t="s">
        <v>356</v>
      </c>
      <c r="D151" t="s">
        <v>357</v>
      </c>
      <c r="E151" t="s">
        <v>298</v>
      </c>
      <c r="F151">
        <v>20140514</v>
      </c>
      <c r="J151" s="99"/>
    </row>
    <row r="152" spans="1:10" x14ac:dyDescent="0.25">
      <c r="A152" t="s">
        <v>295</v>
      </c>
      <c r="B152" t="s">
        <v>355</v>
      </c>
      <c r="C152" t="s">
        <v>360</v>
      </c>
      <c r="D152" t="s">
        <v>497</v>
      </c>
      <c r="E152" t="s">
        <v>298</v>
      </c>
      <c r="F152">
        <v>20140518</v>
      </c>
      <c r="J152" s="99"/>
    </row>
    <row r="153" spans="1:10" x14ac:dyDescent="0.25">
      <c r="A153" t="s">
        <v>295</v>
      </c>
      <c r="B153" t="s">
        <v>355</v>
      </c>
      <c r="C153" t="s">
        <v>360</v>
      </c>
      <c r="D153" t="s">
        <v>497</v>
      </c>
      <c r="E153" t="s">
        <v>298</v>
      </c>
      <c r="F153">
        <v>20140514</v>
      </c>
      <c r="J153" s="99"/>
    </row>
    <row r="154" spans="1:10" x14ac:dyDescent="0.25">
      <c r="A154" t="s">
        <v>295</v>
      </c>
      <c r="B154" t="s">
        <v>355</v>
      </c>
      <c r="C154" t="s">
        <v>360</v>
      </c>
      <c r="D154" t="s">
        <v>497</v>
      </c>
      <c r="E154" t="s">
        <v>298</v>
      </c>
      <c r="F154">
        <v>20140515</v>
      </c>
      <c r="J154" s="99"/>
    </row>
    <row r="155" spans="1:10" x14ac:dyDescent="0.25">
      <c r="A155" t="s">
        <v>295</v>
      </c>
      <c r="B155" t="s">
        <v>355</v>
      </c>
      <c r="C155" t="s">
        <v>360</v>
      </c>
      <c r="D155" t="s">
        <v>497</v>
      </c>
      <c r="E155" t="s">
        <v>298</v>
      </c>
      <c r="F155">
        <v>20140518</v>
      </c>
      <c r="J155" s="99"/>
    </row>
    <row r="156" spans="1:10" x14ac:dyDescent="0.25">
      <c r="A156" t="s">
        <v>295</v>
      </c>
      <c r="B156" t="s">
        <v>355</v>
      </c>
      <c r="C156" t="s">
        <v>360</v>
      </c>
      <c r="D156" t="s">
        <v>497</v>
      </c>
      <c r="E156" t="s">
        <v>298</v>
      </c>
      <c r="F156">
        <v>20140515</v>
      </c>
      <c r="J156" s="99"/>
    </row>
    <row r="157" spans="1:10" x14ac:dyDescent="0.25">
      <c r="A157" t="s">
        <v>295</v>
      </c>
      <c r="B157" t="s">
        <v>355</v>
      </c>
      <c r="C157" t="s">
        <v>324</v>
      </c>
      <c r="D157" t="s">
        <v>367</v>
      </c>
      <c r="E157" t="s">
        <v>302</v>
      </c>
      <c r="F157">
        <v>20140512</v>
      </c>
      <c r="J157" s="99"/>
    </row>
    <row r="158" spans="1:10" x14ac:dyDescent="0.25">
      <c r="A158" t="s">
        <v>295</v>
      </c>
      <c r="B158" t="s">
        <v>355</v>
      </c>
      <c r="C158" t="s">
        <v>360</v>
      </c>
      <c r="D158" t="s">
        <v>497</v>
      </c>
      <c r="E158" t="s">
        <v>298</v>
      </c>
      <c r="F158">
        <v>20140512</v>
      </c>
      <c r="J158" s="99"/>
    </row>
    <row r="159" spans="1:10" x14ac:dyDescent="0.25">
      <c r="A159" t="s">
        <v>295</v>
      </c>
      <c r="B159" t="s">
        <v>355</v>
      </c>
      <c r="C159" t="s">
        <v>360</v>
      </c>
      <c r="D159" t="s">
        <v>497</v>
      </c>
      <c r="E159" t="s">
        <v>298</v>
      </c>
      <c r="F159">
        <v>20140515</v>
      </c>
      <c r="J159" s="99"/>
    </row>
    <row r="160" spans="1:10" x14ac:dyDescent="0.25">
      <c r="A160" t="s">
        <v>295</v>
      </c>
      <c r="B160" t="s">
        <v>355</v>
      </c>
      <c r="C160" t="s">
        <v>360</v>
      </c>
      <c r="D160" t="s">
        <v>497</v>
      </c>
      <c r="E160" t="s">
        <v>298</v>
      </c>
      <c r="F160">
        <v>20140515</v>
      </c>
      <c r="J160" s="99"/>
    </row>
    <row r="161" spans="1:10" x14ac:dyDescent="0.25">
      <c r="A161" t="s">
        <v>295</v>
      </c>
      <c r="B161" t="s">
        <v>355</v>
      </c>
      <c r="C161" t="s">
        <v>356</v>
      </c>
      <c r="D161" t="s">
        <v>357</v>
      </c>
      <c r="E161" t="s">
        <v>298</v>
      </c>
      <c r="F161">
        <v>20140518</v>
      </c>
      <c r="J161" s="99"/>
    </row>
    <row r="162" spans="1:10" x14ac:dyDescent="0.25">
      <c r="A162" t="s">
        <v>295</v>
      </c>
      <c r="B162" t="s">
        <v>355</v>
      </c>
      <c r="C162" t="s">
        <v>360</v>
      </c>
      <c r="D162" t="s">
        <v>497</v>
      </c>
      <c r="E162" t="s">
        <v>298</v>
      </c>
      <c r="F162">
        <v>20140518</v>
      </c>
      <c r="J162" s="99"/>
    </row>
    <row r="163" spans="1:10" x14ac:dyDescent="0.25">
      <c r="A163" t="s">
        <v>295</v>
      </c>
      <c r="B163" t="s">
        <v>355</v>
      </c>
      <c r="C163" t="s">
        <v>360</v>
      </c>
      <c r="D163" t="s">
        <v>497</v>
      </c>
      <c r="E163" t="s">
        <v>298</v>
      </c>
      <c r="F163">
        <v>20140522</v>
      </c>
      <c r="J163" s="99"/>
    </row>
    <row r="164" spans="1:10" x14ac:dyDescent="0.25">
      <c r="A164" t="s">
        <v>295</v>
      </c>
      <c r="B164" t="s">
        <v>355</v>
      </c>
      <c r="C164" t="s">
        <v>356</v>
      </c>
      <c r="D164" t="s">
        <v>357</v>
      </c>
      <c r="E164" t="s">
        <v>298</v>
      </c>
      <c r="F164">
        <v>20140520</v>
      </c>
      <c r="J164" s="99"/>
    </row>
    <row r="165" spans="1:10" x14ac:dyDescent="0.25">
      <c r="A165" t="s">
        <v>295</v>
      </c>
      <c r="B165" t="s">
        <v>355</v>
      </c>
      <c r="C165" t="s">
        <v>360</v>
      </c>
      <c r="D165" t="s">
        <v>497</v>
      </c>
      <c r="E165" t="s">
        <v>298</v>
      </c>
      <c r="F165">
        <v>20140521</v>
      </c>
      <c r="J165" s="99"/>
    </row>
    <row r="166" spans="1:10" x14ac:dyDescent="0.25">
      <c r="A166" t="s">
        <v>295</v>
      </c>
      <c r="B166" t="s">
        <v>355</v>
      </c>
      <c r="C166" t="s">
        <v>358</v>
      </c>
      <c r="D166" t="s">
        <v>359</v>
      </c>
      <c r="E166" t="s">
        <v>298</v>
      </c>
      <c r="F166">
        <v>20140522</v>
      </c>
      <c r="J166" s="99"/>
    </row>
    <row r="167" spans="1:10" x14ac:dyDescent="0.25">
      <c r="A167" t="s">
        <v>295</v>
      </c>
      <c r="B167" t="s">
        <v>355</v>
      </c>
      <c r="C167" t="s">
        <v>358</v>
      </c>
      <c r="D167" t="s">
        <v>359</v>
      </c>
      <c r="E167" t="s">
        <v>298</v>
      </c>
      <c r="F167">
        <v>20140518</v>
      </c>
      <c r="J167" s="99"/>
    </row>
    <row r="168" spans="1:10" x14ac:dyDescent="0.25">
      <c r="A168" t="s">
        <v>295</v>
      </c>
      <c r="B168" t="s">
        <v>355</v>
      </c>
      <c r="C168" t="s">
        <v>360</v>
      </c>
      <c r="D168" t="s">
        <v>497</v>
      </c>
      <c r="E168" t="s">
        <v>298</v>
      </c>
      <c r="F168">
        <v>20140518</v>
      </c>
      <c r="J168" s="99"/>
    </row>
    <row r="169" spans="1:10" x14ac:dyDescent="0.25">
      <c r="A169" t="s">
        <v>295</v>
      </c>
      <c r="B169" t="s">
        <v>355</v>
      </c>
      <c r="C169" t="s">
        <v>363</v>
      </c>
      <c r="D169" t="s">
        <v>364</v>
      </c>
      <c r="E169" t="s">
        <v>298</v>
      </c>
      <c r="F169">
        <v>20140520</v>
      </c>
      <c r="J169" s="99"/>
    </row>
    <row r="170" spans="1:10" x14ac:dyDescent="0.25">
      <c r="A170" t="s">
        <v>295</v>
      </c>
      <c r="B170" t="s">
        <v>355</v>
      </c>
      <c r="C170" t="s">
        <v>360</v>
      </c>
      <c r="D170" t="s">
        <v>497</v>
      </c>
      <c r="E170" t="s">
        <v>298</v>
      </c>
      <c r="F170">
        <v>20140521</v>
      </c>
      <c r="J170" s="99"/>
    </row>
    <row r="171" spans="1:10" x14ac:dyDescent="0.25">
      <c r="A171" t="s">
        <v>295</v>
      </c>
      <c r="B171" t="s">
        <v>355</v>
      </c>
      <c r="C171" t="s">
        <v>360</v>
      </c>
      <c r="D171" t="s">
        <v>497</v>
      </c>
      <c r="E171" t="s">
        <v>298</v>
      </c>
      <c r="F171">
        <v>20140519</v>
      </c>
      <c r="J171" s="99"/>
    </row>
    <row r="172" spans="1:10" x14ac:dyDescent="0.25">
      <c r="A172" t="s">
        <v>295</v>
      </c>
      <c r="B172" t="s">
        <v>355</v>
      </c>
      <c r="C172" t="s">
        <v>360</v>
      </c>
      <c r="D172" t="s">
        <v>497</v>
      </c>
      <c r="E172" t="s">
        <v>298</v>
      </c>
      <c r="F172">
        <v>20140522</v>
      </c>
      <c r="J172" s="99"/>
    </row>
    <row r="173" spans="1:10" x14ac:dyDescent="0.25">
      <c r="A173" t="s">
        <v>295</v>
      </c>
      <c r="B173" t="s">
        <v>355</v>
      </c>
      <c r="C173" t="s">
        <v>360</v>
      </c>
      <c r="D173" t="s">
        <v>497</v>
      </c>
      <c r="E173" t="s">
        <v>298</v>
      </c>
      <c r="F173">
        <v>20140526</v>
      </c>
      <c r="J173" s="99"/>
    </row>
    <row r="174" spans="1:10" x14ac:dyDescent="0.25">
      <c r="A174" t="s">
        <v>295</v>
      </c>
      <c r="B174" t="s">
        <v>355</v>
      </c>
      <c r="C174" t="s">
        <v>360</v>
      </c>
      <c r="D174" t="s">
        <v>497</v>
      </c>
      <c r="E174" t="s">
        <v>298</v>
      </c>
      <c r="F174">
        <v>20140522</v>
      </c>
      <c r="J174" s="99"/>
    </row>
    <row r="175" spans="1:10" x14ac:dyDescent="0.25">
      <c r="A175" t="s">
        <v>295</v>
      </c>
      <c r="B175" t="s">
        <v>355</v>
      </c>
      <c r="C175" t="s">
        <v>360</v>
      </c>
      <c r="D175" t="s">
        <v>497</v>
      </c>
      <c r="E175" t="s">
        <v>298</v>
      </c>
      <c r="F175">
        <v>20140521</v>
      </c>
      <c r="J175" s="99"/>
    </row>
    <row r="176" spans="1:10" x14ac:dyDescent="0.25">
      <c r="A176" t="s">
        <v>295</v>
      </c>
      <c r="B176" t="s">
        <v>355</v>
      </c>
      <c r="C176" t="s">
        <v>360</v>
      </c>
      <c r="D176" t="s">
        <v>497</v>
      </c>
      <c r="E176" t="s">
        <v>298</v>
      </c>
      <c r="F176">
        <v>20140522</v>
      </c>
      <c r="J176" s="99"/>
    </row>
    <row r="177" spans="1:10" x14ac:dyDescent="0.25">
      <c r="A177" t="s">
        <v>295</v>
      </c>
      <c r="B177" t="s">
        <v>355</v>
      </c>
      <c r="C177" t="s">
        <v>356</v>
      </c>
      <c r="D177" t="s">
        <v>357</v>
      </c>
      <c r="E177" t="s">
        <v>298</v>
      </c>
      <c r="F177">
        <v>20140527</v>
      </c>
      <c r="J177" s="99"/>
    </row>
    <row r="178" spans="1:10" x14ac:dyDescent="0.25">
      <c r="A178" t="s">
        <v>295</v>
      </c>
      <c r="B178" t="s">
        <v>368</v>
      </c>
      <c r="C178" t="s">
        <v>369</v>
      </c>
      <c r="D178" t="s">
        <v>370</v>
      </c>
      <c r="E178" t="s">
        <v>298</v>
      </c>
      <c r="F178">
        <v>20140512</v>
      </c>
      <c r="J178" s="99"/>
    </row>
    <row r="179" spans="1:10" x14ac:dyDescent="0.25">
      <c r="A179" t="s">
        <v>295</v>
      </c>
      <c r="B179" t="s">
        <v>368</v>
      </c>
      <c r="C179" t="s">
        <v>369</v>
      </c>
      <c r="D179" t="s">
        <v>370</v>
      </c>
      <c r="E179" t="s">
        <v>298</v>
      </c>
      <c r="F179">
        <v>20140513</v>
      </c>
      <c r="J179" s="99"/>
    </row>
    <row r="180" spans="1:10" x14ac:dyDescent="0.25">
      <c r="A180" t="s">
        <v>295</v>
      </c>
      <c r="B180" t="s">
        <v>368</v>
      </c>
      <c r="C180" t="s">
        <v>371</v>
      </c>
      <c r="D180" t="s">
        <v>372</v>
      </c>
      <c r="E180" t="s">
        <v>298</v>
      </c>
      <c r="F180">
        <v>20140513</v>
      </c>
      <c r="J180" s="99"/>
    </row>
    <row r="181" spans="1:10" x14ac:dyDescent="0.25">
      <c r="A181" t="s">
        <v>295</v>
      </c>
      <c r="B181" t="s">
        <v>368</v>
      </c>
      <c r="C181" t="s">
        <v>369</v>
      </c>
      <c r="D181" t="s">
        <v>370</v>
      </c>
      <c r="E181" t="s">
        <v>298</v>
      </c>
      <c r="F181">
        <v>20140514</v>
      </c>
      <c r="J181" s="99"/>
    </row>
    <row r="182" spans="1:10" x14ac:dyDescent="0.25">
      <c r="A182" t="s">
        <v>295</v>
      </c>
      <c r="B182" t="s">
        <v>373</v>
      </c>
      <c r="C182" t="s">
        <v>371</v>
      </c>
      <c r="D182" t="s">
        <v>374</v>
      </c>
      <c r="E182" t="s">
        <v>302</v>
      </c>
      <c r="F182">
        <v>20140402</v>
      </c>
      <c r="J182" s="99"/>
    </row>
    <row r="183" spans="1:10" x14ac:dyDescent="0.25">
      <c r="A183" t="s">
        <v>295</v>
      </c>
      <c r="B183" t="s">
        <v>373</v>
      </c>
      <c r="C183" t="s">
        <v>371</v>
      </c>
      <c r="D183" t="s">
        <v>374</v>
      </c>
      <c r="E183" t="s">
        <v>302</v>
      </c>
      <c r="F183">
        <v>20140506</v>
      </c>
      <c r="J183" s="99"/>
    </row>
    <row r="184" spans="1:10" x14ac:dyDescent="0.25">
      <c r="A184" t="s">
        <v>295</v>
      </c>
      <c r="B184" t="s">
        <v>373</v>
      </c>
      <c r="C184" t="s">
        <v>371</v>
      </c>
      <c r="D184" t="s">
        <v>374</v>
      </c>
      <c r="E184" t="s">
        <v>302</v>
      </c>
      <c r="F184">
        <v>20140507</v>
      </c>
      <c r="J184" s="99"/>
    </row>
    <row r="185" spans="1:10" x14ac:dyDescent="0.25">
      <c r="A185" t="s">
        <v>295</v>
      </c>
      <c r="B185" t="s">
        <v>373</v>
      </c>
      <c r="C185" t="s">
        <v>371</v>
      </c>
      <c r="D185" t="s">
        <v>374</v>
      </c>
      <c r="E185" t="s">
        <v>302</v>
      </c>
      <c r="F185">
        <v>20140512</v>
      </c>
      <c r="J185" s="99"/>
    </row>
    <row r="186" spans="1:10" x14ac:dyDescent="0.25">
      <c r="A186" t="s">
        <v>295</v>
      </c>
      <c r="B186" t="s">
        <v>373</v>
      </c>
      <c r="C186" t="s">
        <v>371</v>
      </c>
      <c r="D186" t="s">
        <v>374</v>
      </c>
      <c r="E186" t="s">
        <v>302</v>
      </c>
      <c r="F186">
        <v>20140512</v>
      </c>
      <c r="J186" s="99"/>
    </row>
    <row r="187" spans="1:10" x14ac:dyDescent="0.25">
      <c r="A187" t="s">
        <v>295</v>
      </c>
      <c r="B187" t="s">
        <v>373</v>
      </c>
      <c r="C187" t="s">
        <v>371</v>
      </c>
      <c r="D187" t="s">
        <v>374</v>
      </c>
      <c r="E187" t="s">
        <v>302</v>
      </c>
      <c r="F187">
        <v>20140513</v>
      </c>
      <c r="J187" s="99"/>
    </row>
    <row r="188" spans="1:10" x14ac:dyDescent="0.25">
      <c r="A188" t="s">
        <v>295</v>
      </c>
      <c r="B188" t="s">
        <v>373</v>
      </c>
      <c r="C188" t="s">
        <v>371</v>
      </c>
      <c r="D188" t="s">
        <v>374</v>
      </c>
      <c r="E188" t="s">
        <v>302</v>
      </c>
      <c r="F188">
        <v>20140508</v>
      </c>
      <c r="J188" s="99"/>
    </row>
    <row r="189" spans="1:10" x14ac:dyDescent="0.25">
      <c r="A189" t="s">
        <v>295</v>
      </c>
      <c r="B189" t="s">
        <v>375</v>
      </c>
      <c r="C189" t="s">
        <v>376</v>
      </c>
      <c r="D189" t="s">
        <v>377</v>
      </c>
      <c r="E189" t="s">
        <v>330</v>
      </c>
      <c r="F189">
        <v>20140506</v>
      </c>
      <c r="J189" s="99"/>
    </row>
    <row r="190" spans="1:10" x14ac:dyDescent="0.25">
      <c r="A190" t="s">
        <v>295</v>
      </c>
      <c r="B190" t="s">
        <v>375</v>
      </c>
      <c r="C190" t="s">
        <v>376</v>
      </c>
      <c r="D190" t="s">
        <v>377</v>
      </c>
      <c r="E190" t="s">
        <v>330</v>
      </c>
      <c r="F190">
        <v>20140506</v>
      </c>
      <c r="J190" s="99"/>
    </row>
    <row r="191" spans="1:10" x14ac:dyDescent="0.25">
      <c r="A191" t="s">
        <v>295</v>
      </c>
      <c r="B191" t="s">
        <v>375</v>
      </c>
      <c r="C191" t="s">
        <v>376</v>
      </c>
      <c r="D191" t="s">
        <v>377</v>
      </c>
      <c r="E191" t="s">
        <v>330</v>
      </c>
      <c r="F191">
        <v>20140507</v>
      </c>
      <c r="J191" s="99"/>
    </row>
    <row r="192" spans="1:10" x14ac:dyDescent="0.25">
      <c r="A192" t="s">
        <v>295</v>
      </c>
      <c r="B192" t="s">
        <v>375</v>
      </c>
      <c r="C192" t="s">
        <v>378</v>
      </c>
      <c r="D192" t="s">
        <v>379</v>
      </c>
      <c r="E192" t="s">
        <v>298</v>
      </c>
      <c r="F192">
        <v>20140506</v>
      </c>
      <c r="J192" s="99"/>
    </row>
    <row r="193" spans="1:10" x14ac:dyDescent="0.25">
      <c r="A193" t="s">
        <v>295</v>
      </c>
      <c r="B193" t="s">
        <v>375</v>
      </c>
      <c r="C193" t="s">
        <v>380</v>
      </c>
      <c r="D193" t="s">
        <v>381</v>
      </c>
      <c r="E193" t="s">
        <v>298</v>
      </c>
      <c r="F193">
        <v>20140506</v>
      </c>
      <c r="J193" s="99"/>
    </row>
    <row r="194" spans="1:10" x14ac:dyDescent="0.25">
      <c r="A194" t="s">
        <v>295</v>
      </c>
      <c r="B194" t="s">
        <v>375</v>
      </c>
      <c r="C194" t="s">
        <v>316</v>
      </c>
      <c r="D194" t="s">
        <v>382</v>
      </c>
      <c r="E194" t="s">
        <v>298</v>
      </c>
      <c r="F194">
        <v>20140507</v>
      </c>
      <c r="J194" s="99"/>
    </row>
    <row r="195" spans="1:10" x14ac:dyDescent="0.25">
      <c r="A195" t="s">
        <v>295</v>
      </c>
      <c r="B195" t="s">
        <v>375</v>
      </c>
      <c r="C195" t="s">
        <v>380</v>
      </c>
      <c r="D195" t="s">
        <v>381</v>
      </c>
      <c r="E195" t="s">
        <v>298</v>
      </c>
      <c r="F195">
        <v>20140508</v>
      </c>
      <c r="J195" s="99"/>
    </row>
    <row r="196" spans="1:10" x14ac:dyDescent="0.25">
      <c r="A196" t="s">
        <v>295</v>
      </c>
      <c r="B196" t="s">
        <v>375</v>
      </c>
      <c r="C196" t="s">
        <v>376</v>
      </c>
      <c r="D196" t="s">
        <v>377</v>
      </c>
      <c r="E196" t="s">
        <v>330</v>
      </c>
      <c r="F196">
        <v>20140506</v>
      </c>
      <c r="J196" s="99"/>
    </row>
    <row r="197" spans="1:10" x14ac:dyDescent="0.25">
      <c r="A197" t="s">
        <v>295</v>
      </c>
      <c r="B197" t="s">
        <v>375</v>
      </c>
      <c r="C197" t="s">
        <v>376</v>
      </c>
      <c r="D197" t="s">
        <v>377</v>
      </c>
      <c r="E197" t="s">
        <v>330</v>
      </c>
      <c r="F197">
        <v>20140508</v>
      </c>
      <c r="J197" s="99"/>
    </row>
    <row r="198" spans="1:10" x14ac:dyDescent="0.25">
      <c r="A198" t="s">
        <v>295</v>
      </c>
      <c r="B198" t="s">
        <v>375</v>
      </c>
      <c r="C198" t="s">
        <v>383</v>
      </c>
      <c r="D198" t="s">
        <v>384</v>
      </c>
      <c r="E198" t="s">
        <v>298</v>
      </c>
      <c r="F198">
        <v>20140507</v>
      </c>
      <c r="J198" s="99"/>
    </row>
    <row r="199" spans="1:10" x14ac:dyDescent="0.25">
      <c r="A199" t="s">
        <v>295</v>
      </c>
      <c r="B199" t="s">
        <v>375</v>
      </c>
      <c r="C199" t="s">
        <v>383</v>
      </c>
      <c r="D199" t="s">
        <v>384</v>
      </c>
      <c r="E199" t="s">
        <v>298</v>
      </c>
      <c r="F199">
        <v>20140508</v>
      </c>
      <c r="J199" s="99"/>
    </row>
    <row r="200" spans="1:10" x14ac:dyDescent="0.25">
      <c r="A200" t="s">
        <v>295</v>
      </c>
      <c r="B200" t="s">
        <v>375</v>
      </c>
      <c r="C200" t="s">
        <v>385</v>
      </c>
      <c r="D200" t="s">
        <v>386</v>
      </c>
      <c r="E200" t="s">
        <v>302</v>
      </c>
      <c r="F200">
        <v>20140511</v>
      </c>
      <c r="J200" s="99"/>
    </row>
    <row r="201" spans="1:10" x14ac:dyDescent="0.25">
      <c r="A201" t="s">
        <v>295</v>
      </c>
      <c r="B201" t="s">
        <v>375</v>
      </c>
      <c r="C201" t="s">
        <v>380</v>
      </c>
      <c r="D201" t="s">
        <v>381</v>
      </c>
      <c r="E201" t="s">
        <v>298</v>
      </c>
      <c r="F201">
        <v>20140511</v>
      </c>
      <c r="J201" s="99"/>
    </row>
    <row r="202" spans="1:10" x14ac:dyDescent="0.25">
      <c r="A202" t="s">
        <v>295</v>
      </c>
      <c r="B202" t="s">
        <v>375</v>
      </c>
      <c r="C202" t="s">
        <v>380</v>
      </c>
      <c r="D202" t="s">
        <v>381</v>
      </c>
      <c r="E202" t="s">
        <v>298</v>
      </c>
      <c r="F202">
        <v>20140512</v>
      </c>
      <c r="J202" s="99"/>
    </row>
    <row r="203" spans="1:10" x14ac:dyDescent="0.25">
      <c r="A203" t="s">
        <v>295</v>
      </c>
      <c r="B203" t="s">
        <v>375</v>
      </c>
      <c r="C203" t="s">
        <v>376</v>
      </c>
      <c r="D203" t="s">
        <v>377</v>
      </c>
      <c r="E203" t="s">
        <v>330</v>
      </c>
      <c r="F203">
        <v>20140514</v>
      </c>
      <c r="J203" s="99"/>
    </row>
    <row r="204" spans="1:10" x14ac:dyDescent="0.25">
      <c r="A204" t="s">
        <v>295</v>
      </c>
      <c r="B204" t="s">
        <v>375</v>
      </c>
      <c r="C204" t="s">
        <v>380</v>
      </c>
      <c r="D204" t="s">
        <v>381</v>
      </c>
      <c r="E204" t="s">
        <v>298</v>
      </c>
      <c r="F204">
        <v>20140512</v>
      </c>
      <c r="J204" s="99"/>
    </row>
    <row r="205" spans="1:10" x14ac:dyDescent="0.25">
      <c r="A205" t="s">
        <v>295</v>
      </c>
      <c r="B205" t="s">
        <v>375</v>
      </c>
      <c r="C205" t="s">
        <v>316</v>
      </c>
      <c r="D205" t="s">
        <v>382</v>
      </c>
      <c r="E205" t="s">
        <v>298</v>
      </c>
      <c r="F205">
        <v>20140514</v>
      </c>
      <c r="J205" s="99"/>
    </row>
    <row r="206" spans="1:10" x14ac:dyDescent="0.25">
      <c r="A206" t="s">
        <v>295</v>
      </c>
      <c r="B206" t="s">
        <v>375</v>
      </c>
      <c r="C206" t="s">
        <v>376</v>
      </c>
      <c r="D206" t="s">
        <v>377</v>
      </c>
      <c r="E206" t="s">
        <v>330</v>
      </c>
      <c r="F206">
        <v>20140511</v>
      </c>
      <c r="J206" s="99"/>
    </row>
    <row r="207" spans="1:10" x14ac:dyDescent="0.25">
      <c r="A207" t="s">
        <v>295</v>
      </c>
      <c r="B207" t="s">
        <v>375</v>
      </c>
      <c r="C207" t="s">
        <v>376</v>
      </c>
      <c r="D207" t="s">
        <v>377</v>
      </c>
      <c r="E207" t="s">
        <v>330</v>
      </c>
      <c r="F207">
        <v>20140511</v>
      </c>
      <c r="J207" s="99"/>
    </row>
    <row r="208" spans="1:10" x14ac:dyDescent="0.25">
      <c r="A208" t="s">
        <v>295</v>
      </c>
      <c r="B208" t="s">
        <v>375</v>
      </c>
      <c r="C208" t="s">
        <v>387</v>
      </c>
      <c r="D208" t="s">
        <v>388</v>
      </c>
      <c r="E208" t="s">
        <v>298</v>
      </c>
      <c r="F208">
        <v>20140514</v>
      </c>
      <c r="J208" s="99"/>
    </row>
    <row r="209" spans="1:10" x14ac:dyDescent="0.25">
      <c r="A209" t="s">
        <v>295</v>
      </c>
      <c r="B209" t="s">
        <v>375</v>
      </c>
      <c r="C209" t="s">
        <v>389</v>
      </c>
      <c r="D209" t="s">
        <v>390</v>
      </c>
      <c r="E209" t="s">
        <v>298</v>
      </c>
      <c r="F209">
        <v>20140515</v>
      </c>
      <c r="J209" s="99"/>
    </row>
    <row r="210" spans="1:10" x14ac:dyDescent="0.25">
      <c r="A210" t="s">
        <v>295</v>
      </c>
      <c r="B210" t="s">
        <v>375</v>
      </c>
      <c r="C210" t="s">
        <v>376</v>
      </c>
      <c r="D210" t="s">
        <v>377</v>
      </c>
      <c r="E210" t="s">
        <v>330</v>
      </c>
      <c r="F210">
        <v>20140515</v>
      </c>
      <c r="J210" s="99"/>
    </row>
    <row r="211" spans="1:10" x14ac:dyDescent="0.25">
      <c r="A211" t="s">
        <v>295</v>
      </c>
      <c r="B211" t="s">
        <v>375</v>
      </c>
      <c r="C211" t="s">
        <v>316</v>
      </c>
      <c r="D211" t="s">
        <v>382</v>
      </c>
      <c r="E211" t="s">
        <v>298</v>
      </c>
      <c r="F211">
        <v>20140514</v>
      </c>
      <c r="J211" s="99"/>
    </row>
    <row r="212" spans="1:10" x14ac:dyDescent="0.25">
      <c r="A212" t="s">
        <v>295</v>
      </c>
      <c r="B212" t="s">
        <v>375</v>
      </c>
      <c r="C212" t="s">
        <v>383</v>
      </c>
      <c r="D212" t="s">
        <v>384</v>
      </c>
      <c r="E212" t="s">
        <v>298</v>
      </c>
      <c r="F212">
        <v>20140515</v>
      </c>
      <c r="J212" s="99"/>
    </row>
    <row r="213" spans="1:10" x14ac:dyDescent="0.25">
      <c r="A213" t="s">
        <v>295</v>
      </c>
      <c r="B213" t="s">
        <v>375</v>
      </c>
      <c r="C213" t="s">
        <v>391</v>
      </c>
      <c r="D213" t="s">
        <v>392</v>
      </c>
      <c r="E213" t="s">
        <v>298</v>
      </c>
      <c r="F213">
        <v>20140518</v>
      </c>
      <c r="J213" s="99"/>
    </row>
    <row r="214" spans="1:10" x14ac:dyDescent="0.25">
      <c r="A214" t="s">
        <v>295</v>
      </c>
      <c r="B214" t="s">
        <v>375</v>
      </c>
      <c r="C214" t="s">
        <v>383</v>
      </c>
      <c r="D214" t="s">
        <v>384</v>
      </c>
      <c r="E214" t="s">
        <v>298</v>
      </c>
      <c r="F214">
        <v>20140518</v>
      </c>
      <c r="J214" s="99"/>
    </row>
    <row r="215" spans="1:10" x14ac:dyDescent="0.25">
      <c r="A215" t="s">
        <v>295</v>
      </c>
      <c r="B215" t="s">
        <v>375</v>
      </c>
      <c r="C215" t="s">
        <v>383</v>
      </c>
      <c r="D215" t="s">
        <v>384</v>
      </c>
      <c r="E215" t="s">
        <v>298</v>
      </c>
      <c r="F215">
        <v>20140512</v>
      </c>
      <c r="J215" s="99"/>
    </row>
    <row r="216" spans="1:10" x14ac:dyDescent="0.25">
      <c r="A216" t="s">
        <v>295</v>
      </c>
      <c r="B216" t="s">
        <v>375</v>
      </c>
      <c r="C216" t="s">
        <v>376</v>
      </c>
      <c r="D216" t="s">
        <v>377</v>
      </c>
      <c r="E216" t="s">
        <v>330</v>
      </c>
      <c r="F216">
        <v>20140518</v>
      </c>
      <c r="J216" s="99"/>
    </row>
    <row r="217" spans="1:10" x14ac:dyDescent="0.25">
      <c r="A217" t="s">
        <v>295</v>
      </c>
      <c r="B217" t="s">
        <v>375</v>
      </c>
      <c r="C217" t="s">
        <v>376</v>
      </c>
      <c r="D217" t="s">
        <v>377</v>
      </c>
      <c r="E217" t="s">
        <v>330</v>
      </c>
      <c r="F217">
        <v>20140518</v>
      </c>
      <c r="J217" s="99"/>
    </row>
    <row r="218" spans="1:10" x14ac:dyDescent="0.25">
      <c r="A218" t="s">
        <v>295</v>
      </c>
      <c r="B218" t="s">
        <v>375</v>
      </c>
      <c r="C218" t="s">
        <v>389</v>
      </c>
      <c r="D218" t="s">
        <v>390</v>
      </c>
      <c r="E218" t="s">
        <v>298</v>
      </c>
      <c r="F218">
        <v>20140515</v>
      </c>
      <c r="J218" s="99"/>
    </row>
    <row r="219" spans="1:10" x14ac:dyDescent="0.25">
      <c r="A219" t="s">
        <v>295</v>
      </c>
      <c r="B219" t="s">
        <v>375</v>
      </c>
      <c r="C219" t="s">
        <v>393</v>
      </c>
      <c r="D219" t="s">
        <v>394</v>
      </c>
      <c r="E219" t="s">
        <v>298</v>
      </c>
      <c r="F219">
        <v>20140519</v>
      </c>
      <c r="J219" s="99"/>
    </row>
    <row r="220" spans="1:10" x14ac:dyDescent="0.25">
      <c r="A220" t="s">
        <v>295</v>
      </c>
      <c r="B220" t="s">
        <v>375</v>
      </c>
      <c r="C220" t="s">
        <v>389</v>
      </c>
      <c r="D220" t="s">
        <v>390</v>
      </c>
      <c r="E220" t="s">
        <v>298</v>
      </c>
      <c r="F220">
        <v>20140519</v>
      </c>
      <c r="J220" s="99"/>
    </row>
    <row r="221" spans="1:10" x14ac:dyDescent="0.25">
      <c r="A221" t="s">
        <v>295</v>
      </c>
      <c r="B221" t="s">
        <v>375</v>
      </c>
      <c r="C221" t="s">
        <v>376</v>
      </c>
      <c r="D221" t="s">
        <v>377</v>
      </c>
      <c r="E221" t="s">
        <v>330</v>
      </c>
      <c r="F221">
        <v>20140518</v>
      </c>
      <c r="J221" s="99"/>
    </row>
    <row r="222" spans="1:10" x14ac:dyDescent="0.25">
      <c r="A222" t="s">
        <v>295</v>
      </c>
      <c r="B222" t="s">
        <v>375</v>
      </c>
      <c r="C222" t="s">
        <v>395</v>
      </c>
      <c r="D222" t="s">
        <v>396</v>
      </c>
      <c r="E222" t="s">
        <v>298</v>
      </c>
      <c r="F222">
        <v>20140518</v>
      </c>
      <c r="J222" s="99"/>
    </row>
    <row r="223" spans="1:10" x14ac:dyDescent="0.25">
      <c r="A223" t="s">
        <v>295</v>
      </c>
      <c r="B223" t="s">
        <v>375</v>
      </c>
      <c r="C223" t="s">
        <v>389</v>
      </c>
      <c r="D223" t="s">
        <v>390</v>
      </c>
      <c r="E223" t="s">
        <v>298</v>
      </c>
      <c r="F223">
        <v>20140519</v>
      </c>
      <c r="J223" s="99"/>
    </row>
    <row r="224" spans="1:10" x14ac:dyDescent="0.25">
      <c r="A224" t="s">
        <v>295</v>
      </c>
      <c r="B224" t="s">
        <v>375</v>
      </c>
      <c r="C224" t="s">
        <v>376</v>
      </c>
      <c r="D224" t="s">
        <v>377</v>
      </c>
      <c r="E224" t="s">
        <v>330</v>
      </c>
      <c r="F224">
        <v>20140518</v>
      </c>
      <c r="J224" s="99"/>
    </row>
    <row r="225" spans="1:10" x14ac:dyDescent="0.25">
      <c r="A225" t="s">
        <v>295</v>
      </c>
      <c r="B225" t="s">
        <v>375</v>
      </c>
      <c r="C225" t="s">
        <v>380</v>
      </c>
      <c r="D225" t="s">
        <v>381</v>
      </c>
      <c r="E225" t="s">
        <v>298</v>
      </c>
      <c r="F225">
        <v>20140518</v>
      </c>
      <c r="J225" s="99"/>
    </row>
    <row r="226" spans="1:10" x14ac:dyDescent="0.25">
      <c r="A226" t="s">
        <v>295</v>
      </c>
      <c r="B226" t="s">
        <v>375</v>
      </c>
      <c r="C226" t="s">
        <v>376</v>
      </c>
      <c r="D226" t="s">
        <v>377</v>
      </c>
      <c r="E226" t="s">
        <v>330</v>
      </c>
      <c r="F226">
        <v>20140520</v>
      </c>
      <c r="J226" s="99"/>
    </row>
    <row r="227" spans="1:10" x14ac:dyDescent="0.25">
      <c r="A227" t="s">
        <v>295</v>
      </c>
      <c r="B227" t="s">
        <v>375</v>
      </c>
      <c r="C227" t="s">
        <v>389</v>
      </c>
      <c r="D227" t="s">
        <v>390</v>
      </c>
      <c r="E227" t="s">
        <v>298</v>
      </c>
      <c r="F227">
        <v>20140520</v>
      </c>
      <c r="J227" s="99"/>
    </row>
    <row r="228" spans="1:10" x14ac:dyDescent="0.25">
      <c r="A228" t="s">
        <v>295</v>
      </c>
      <c r="B228" t="s">
        <v>375</v>
      </c>
      <c r="C228" t="s">
        <v>389</v>
      </c>
      <c r="D228" t="s">
        <v>390</v>
      </c>
      <c r="E228" t="s">
        <v>298</v>
      </c>
      <c r="F228">
        <v>20140520</v>
      </c>
      <c r="J228" s="99"/>
    </row>
    <row r="229" spans="1:10" x14ac:dyDescent="0.25">
      <c r="A229" t="s">
        <v>295</v>
      </c>
      <c r="B229" t="s">
        <v>375</v>
      </c>
      <c r="C229" t="s">
        <v>376</v>
      </c>
      <c r="D229" t="s">
        <v>377</v>
      </c>
      <c r="E229" t="s">
        <v>330</v>
      </c>
      <c r="F229">
        <v>20140520</v>
      </c>
      <c r="J229" s="99"/>
    </row>
    <row r="230" spans="1:10" x14ac:dyDescent="0.25">
      <c r="A230" t="s">
        <v>295</v>
      </c>
      <c r="B230" t="s">
        <v>375</v>
      </c>
      <c r="C230" t="s">
        <v>380</v>
      </c>
      <c r="D230" t="s">
        <v>381</v>
      </c>
      <c r="E230" t="s">
        <v>298</v>
      </c>
      <c r="F230">
        <v>20140511</v>
      </c>
      <c r="J230" s="99"/>
    </row>
    <row r="231" spans="1:10" x14ac:dyDescent="0.25">
      <c r="A231" t="s">
        <v>295</v>
      </c>
      <c r="B231" t="s">
        <v>375</v>
      </c>
      <c r="C231" t="s">
        <v>380</v>
      </c>
      <c r="D231" t="s">
        <v>381</v>
      </c>
      <c r="E231" t="s">
        <v>298</v>
      </c>
      <c r="F231">
        <v>20140512</v>
      </c>
      <c r="J231" s="99"/>
    </row>
    <row r="232" spans="1:10" x14ac:dyDescent="0.25">
      <c r="A232" t="s">
        <v>295</v>
      </c>
      <c r="B232" t="s">
        <v>375</v>
      </c>
      <c r="C232" t="s">
        <v>376</v>
      </c>
      <c r="D232" t="s">
        <v>377</v>
      </c>
      <c r="E232" t="s">
        <v>330</v>
      </c>
      <c r="F232">
        <v>20140522</v>
      </c>
      <c r="J232" s="99"/>
    </row>
    <row r="233" spans="1:10" x14ac:dyDescent="0.25">
      <c r="A233" t="s">
        <v>295</v>
      </c>
      <c r="B233" t="s">
        <v>375</v>
      </c>
      <c r="C233" t="s">
        <v>383</v>
      </c>
      <c r="D233" t="s">
        <v>384</v>
      </c>
      <c r="E233" t="s">
        <v>298</v>
      </c>
      <c r="F233">
        <v>20140518</v>
      </c>
      <c r="J233" s="99"/>
    </row>
    <row r="234" spans="1:10" x14ac:dyDescent="0.25">
      <c r="A234" t="s">
        <v>295</v>
      </c>
      <c r="B234" t="s">
        <v>375</v>
      </c>
      <c r="C234" t="s">
        <v>316</v>
      </c>
      <c r="D234" t="s">
        <v>382</v>
      </c>
      <c r="E234" t="s">
        <v>298</v>
      </c>
      <c r="F234">
        <v>20140508</v>
      </c>
      <c r="J234" s="99"/>
    </row>
    <row r="235" spans="1:10" x14ac:dyDescent="0.25">
      <c r="A235" t="s">
        <v>295</v>
      </c>
      <c r="B235" t="s">
        <v>375</v>
      </c>
      <c r="C235" t="s">
        <v>397</v>
      </c>
      <c r="D235" t="s">
        <v>398</v>
      </c>
      <c r="E235" t="s">
        <v>298</v>
      </c>
      <c r="F235">
        <v>20140511</v>
      </c>
      <c r="J235" s="99"/>
    </row>
    <row r="236" spans="1:10" x14ac:dyDescent="0.25">
      <c r="A236" t="s">
        <v>295</v>
      </c>
      <c r="B236" t="s">
        <v>375</v>
      </c>
      <c r="C236" t="s">
        <v>397</v>
      </c>
      <c r="D236" t="s">
        <v>398</v>
      </c>
      <c r="E236" t="s">
        <v>298</v>
      </c>
      <c r="F236">
        <v>20140512</v>
      </c>
      <c r="J236" s="99"/>
    </row>
    <row r="237" spans="1:10" x14ac:dyDescent="0.25">
      <c r="A237" t="s">
        <v>295</v>
      </c>
      <c r="B237" t="s">
        <v>375</v>
      </c>
      <c r="C237" t="s">
        <v>397</v>
      </c>
      <c r="D237" t="s">
        <v>398</v>
      </c>
      <c r="E237" t="s">
        <v>298</v>
      </c>
      <c r="F237">
        <v>20140513</v>
      </c>
      <c r="J237" s="99"/>
    </row>
    <row r="238" spans="1:10" x14ac:dyDescent="0.25">
      <c r="A238" t="s">
        <v>295</v>
      </c>
      <c r="B238" t="s">
        <v>375</v>
      </c>
      <c r="C238" t="s">
        <v>397</v>
      </c>
      <c r="D238" t="s">
        <v>398</v>
      </c>
      <c r="E238" t="s">
        <v>298</v>
      </c>
      <c r="F238">
        <v>20140514</v>
      </c>
      <c r="J238" s="99"/>
    </row>
    <row r="239" spans="1:10" x14ac:dyDescent="0.25">
      <c r="A239" t="s">
        <v>295</v>
      </c>
      <c r="B239" t="s">
        <v>375</v>
      </c>
      <c r="C239" t="s">
        <v>391</v>
      </c>
      <c r="D239" t="s">
        <v>392</v>
      </c>
      <c r="E239" t="s">
        <v>298</v>
      </c>
      <c r="F239">
        <v>20140514</v>
      </c>
      <c r="J239" s="99"/>
    </row>
    <row r="240" spans="1:10" x14ac:dyDescent="0.25">
      <c r="A240" t="s">
        <v>295</v>
      </c>
      <c r="B240" t="s">
        <v>375</v>
      </c>
      <c r="C240" t="s">
        <v>395</v>
      </c>
      <c r="D240" t="s">
        <v>396</v>
      </c>
      <c r="E240" t="s">
        <v>298</v>
      </c>
      <c r="F240">
        <v>20140515</v>
      </c>
      <c r="J240" s="99"/>
    </row>
    <row r="241" spans="1:10" x14ac:dyDescent="0.25">
      <c r="A241" t="s">
        <v>295</v>
      </c>
      <c r="B241" t="s">
        <v>375</v>
      </c>
      <c r="C241" t="s">
        <v>399</v>
      </c>
      <c r="D241" t="s">
        <v>400</v>
      </c>
      <c r="E241" t="s">
        <v>298</v>
      </c>
      <c r="F241">
        <v>20140515</v>
      </c>
      <c r="J241" s="99"/>
    </row>
    <row r="242" spans="1:10" x14ac:dyDescent="0.25">
      <c r="A242" t="s">
        <v>295</v>
      </c>
      <c r="B242" t="s">
        <v>375</v>
      </c>
      <c r="C242" t="s">
        <v>397</v>
      </c>
      <c r="D242" t="s">
        <v>398</v>
      </c>
      <c r="E242" t="s">
        <v>298</v>
      </c>
      <c r="F242">
        <v>20140515</v>
      </c>
      <c r="J242" s="99"/>
    </row>
    <row r="243" spans="1:10" x14ac:dyDescent="0.25">
      <c r="A243" t="s">
        <v>295</v>
      </c>
      <c r="B243" t="s">
        <v>375</v>
      </c>
      <c r="C243" t="s">
        <v>380</v>
      </c>
      <c r="D243" t="s">
        <v>381</v>
      </c>
      <c r="E243" t="s">
        <v>298</v>
      </c>
      <c r="F243">
        <v>20140522</v>
      </c>
      <c r="J243" s="99"/>
    </row>
    <row r="244" spans="1:10" x14ac:dyDescent="0.25">
      <c r="A244" t="s">
        <v>295</v>
      </c>
      <c r="B244" t="s">
        <v>375</v>
      </c>
      <c r="C244" t="s">
        <v>397</v>
      </c>
      <c r="D244" t="s">
        <v>398</v>
      </c>
      <c r="E244" t="s">
        <v>298</v>
      </c>
      <c r="F244">
        <v>20140521</v>
      </c>
      <c r="J244" s="99"/>
    </row>
    <row r="245" spans="1:10" x14ac:dyDescent="0.25">
      <c r="A245" t="s">
        <v>295</v>
      </c>
      <c r="B245" t="s">
        <v>375</v>
      </c>
      <c r="C245" t="s">
        <v>397</v>
      </c>
      <c r="D245" t="s">
        <v>398</v>
      </c>
      <c r="E245" t="s">
        <v>298</v>
      </c>
      <c r="F245">
        <v>20140522</v>
      </c>
      <c r="J245" s="99"/>
    </row>
    <row r="246" spans="1:10" x14ac:dyDescent="0.25">
      <c r="A246" t="s">
        <v>295</v>
      </c>
      <c r="B246" t="s">
        <v>375</v>
      </c>
      <c r="C246" t="s">
        <v>385</v>
      </c>
      <c r="D246" t="s">
        <v>386</v>
      </c>
      <c r="E246" t="s">
        <v>302</v>
      </c>
      <c r="F246">
        <v>20140522</v>
      </c>
      <c r="J246" s="99"/>
    </row>
    <row r="247" spans="1:10" x14ac:dyDescent="0.25">
      <c r="A247" t="s">
        <v>295</v>
      </c>
      <c r="B247" t="s">
        <v>375</v>
      </c>
      <c r="C247" t="s">
        <v>387</v>
      </c>
      <c r="D247" t="s">
        <v>388</v>
      </c>
      <c r="E247" t="s">
        <v>298</v>
      </c>
      <c r="F247">
        <v>20140521</v>
      </c>
      <c r="J247" s="99"/>
    </row>
    <row r="248" spans="1:10" x14ac:dyDescent="0.25">
      <c r="A248" t="s">
        <v>295</v>
      </c>
      <c r="B248" t="s">
        <v>375</v>
      </c>
      <c r="C248" t="s">
        <v>401</v>
      </c>
      <c r="D248" t="s">
        <v>402</v>
      </c>
      <c r="E248" t="s">
        <v>310</v>
      </c>
      <c r="F248">
        <v>20140522</v>
      </c>
      <c r="J248" s="99"/>
    </row>
    <row r="249" spans="1:10" x14ac:dyDescent="0.25">
      <c r="A249" t="s">
        <v>295</v>
      </c>
      <c r="B249" t="s">
        <v>375</v>
      </c>
      <c r="C249" t="s">
        <v>397</v>
      </c>
      <c r="D249" t="s">
        <v>398</v>
      </c>
      <c r="E249" t="s">
        <v>298</v>
      </c>
      <c r="F249">
        <v>20140518</v>
      </c>
      <c r="J249" s="99"/>
    </row>
    <row r="250" spans="1:10" x14ac:dyDescent="0.25">
      <c r="A250" t="s">
        <v>295</v>
      </c>
      <c r="B250" t="s">
        <v>375</v>
      </c>
      <c r="C250" t="s">
        <v>397</v>
      </c>
      <c r="D250" t="s">
        <v>398</v>
      </c>
      <c r="E250" t="s">
        <v>298</v>
      </c>
      <c r="F250">
        <v>20140520</v>
      </c>
      <c r="J250" s="99"/>
    </row>
    <row r="251" spans="1:10" x14ac:dyDescent="0.25">
      <c r="A251" t="s">
        <v>295</v>
      </c>
      <c r="B251" t="s">
        <v>375</v>
      </c>
      <c r="C251" t="s">
        <v>376</v>
      </c>
      <c r="D251" t="s">
        <v>377</v>
      </c>
      <c r="E251" t="s">
        <v>330</v>
      </c>
      <c r="F251">
        <v>20140522</v>
      </c>
      <c r="J251" s="99"/>
    </row>
    <row r="252" spans="1:10" x14ac:dyDescent="0.25">
      <c r="A252" t="s">
        <v>295</v>
      </c>
      <c r="B252" t="s">
        <v>375</v>
      </c>
      <c r="C252" t="s">
        <v>376</v>
      </c>
      <c r="D252" t="s">
        <v>377</v>
      </c>
      <c r="E252" t="s">
        <v>330</v>
      </c>
      <c r="F252">
        <v>20140521</v>
      </c>
      <c r="J252" s="99"/>
    </row>
    <row r="253" spans="1:10" x14ac:dyDescent="0.25">
      <c r="A253" t="s">
        <v>295</v>
      </c>
      <c r="B253" t="s">
        <v>375</v>
      </c>
      <c r="C253" t="s">
        <v>376</v>
      </c>
      <c r="D253" t="s">
        <v>377</v>
      </c>
      <c r="E253" t="s">
        <v>330</v>
      </c>
      <c r="F253">
        <v>20140520</v>
      </c>
      <c r="J253" s="99"/>
    </row>
    <row r="254" spans="1:10" x14ac:dyDescent="0.25">
      <c r="A254" t="s">
        <v>295</v>
      </c>
      <c r="B254" t="s">
        <v>375</v>
      </c>
      <c r="C254" t="s">
        <v>397</v>
      </c>
      <c r="D254" t="s">
        <v>398</v>
      </c>
      <c r="E254" t="s">
        <v>298</v>
      </c>
      <c r="F254">
        <v>20140519</v>
      </c>
      <c r="J254" s="99"/>
    </row>
    <row r="255" spans="1:10" x14ac:dyDescent="0.25">
      <c r="A255" t="s">
        <v>295</v>
      </c>
      <c r="B255" t="s">
        <v>375</v>
      </c>
      <c r="C255" t="s">
        <v>389</v>
      </c>
      <c r="D255" t="s">
        <v>390</v>
      </c>
      <c r="E255" t="s">
        <v>298</v>
      </c>
      <c r="F255">
        <v>20140519</v>
      </c>
      <c r="J255" s="99"/>
    </row>
    <row r="256" spans="1:10" x14ac:dyDescent="0.25">
      <c r="A256" t="s">
        <v>295</v>
      </c>
      <c r="B256" t="s">
        <v>375</v>
      </c>
      <c r="C256" t="s">
        <v>376</v>
      </c>
      <c r="D256" t="s">
        <v>377</v>
      </c>
      <c r="E256" t="s">
        <v>330</v>
      </c>
      <c r="F256">
        <v>20140521</v>
      </c>
      <c r="J256" s="99"/>
    </row>
    <row r="257" spans="1:10" x14ac:dyDescent="0.25">
      <c r="A257" t="s">
        <v>295</v>
      </c>
      <c r="B257" t="s">
        <v>375</v>
      </c>
      <c r="C257" t="s">
        <v>376</v>
      </c>
      <c r="D257" t="s">
        <v>377</v>
      </c>
      <c r="E257" t="s">
        <v>330</v>
      </c>
      <c r="F257">
        <v>20140521</v>
      </c>
      <c r="J257" s="99"/>
    </row>
    <row r="258" spans="1:10" x14ac:dyDescent="0.25">
      <c r="A258" t="s">
        <v>295</v>
      </c>
      <c r="B258" t="s">
        <v>375</v>
      </c>
      <c r="C258" t="s">
        <v>376</v>
      </c>
      <c r="D258" t="s">
        <v>377</v>
      </c>
      <c r="E258" t="s">
        <v>330</v>
      </c>
      <c r="F258">
        <v>20140522</v>
      </c>
      <c r="J258" s="99"/>
    </row>
    <row r="259" spans="1:10" x14ac:dyDescent="0.25">
      <c r="A259" t="s">
        <v>295</v>
      </c>
      <c r="B259" t="s">
        <v>375</v>
      </c>
      <c r="C259" t="s">
        <v>376</v>
      </c>
      <c r="D259" t="s">
        <v>377</v>
      </c>
      <c r="E259" t="s">
        <v>330</v>
      </c>
      <c r="F259">
        <v>20140521</v>
      </c>
      <c r="J259" s="99"/>
    </row>
    <row r="260" spans="1:10" x14ac:dyDescent="0.25">
      <c r="A260" t="s">
        <v>295</v>
      </c>
      <c r="B260" t="s">
        <v>375</v>
      </c>
      <c r="C260" t="s">
        <v>395</v>
      </c>
      <c r="D260" t="s">
        <v>396</v>
      </c>
      <c r="E260" t="s">
        <v>298</v>
      </c>
      <c r="F260">
        <v>20140526</v>
      </c>
      <c r="J260" s="99"/>
    </row>
    <row r="261" spans="1:10" x14ac:dyDescent="0.25">
      <c r="A261" t="s">
        <v>295</v>
      </c>
      <c r="B261" t="s">
        <v>375</v>
      </c>
      <c r="C261" t="s">
        <v>378</v>
      </c>
      <c r="D261" t="s">
        <v>379</v>
      </c>
      <c r="E261" t="s">
        <v>298</v>
      </c>
      <c r="F261">
        <v>20140520</v>
      </c>
      <c r="J261" s="99"/>
    </row>
    <row r="262" spans="1:10" x14ac:dyDescent="0.25">
      <c r="A262" t="s">
        <v>295</v>
      </c>
      <c r="B262" t="s">
        <v>375</v>
      </c>
      <c r="C262" t="s">
        <v>383</v>
      </c>
      <c r="D262" t="s">
        <v>384</v>
      </c>
      <c r="E262" t="s">
        <v>298</v>
      </c>
      <c r="F262">
        <v>20140525</v>
      </c>
      <c r="J262" s="99"/>
    </row>
    <row r="263" spans="1:10" x14ac:dyDescent="0.25">
      <c r="A263" t="s">
        <v>295</v>
      </c>
      <c r="B263" t="s">
        <v>375</v>
      </c>
      <c r="C263" t="s">
        <v>376</v>
      </c>
      <c r="D263" t="s">
        <v>377</v>
      </c>
      <c r="E263" t="s">
        <v>330</v>
      </c>
      <c r="F263">
        <v>20140525</v>
      </c>
      <c r="J263" s="99"/>
    </row>
    <row r="264" spans="1:10" x14ac:dyDescent="0.25">
      <c r="A264" t="s">
        <v>295</v>
      </c>
      <c r="B264" t="s">
        <v>375</v>
      </c>
      <c r="C264" t="s">
        <v>376</v>
      </c>
      <c r="D264" t="s">
        <v>377</v>
      </c>
      <c r="E264" t="s">
        <v>330</v>
      </c>
      <c r="F264">
        <v>20140525</v>
      </c>
      <c r="J264" s="99"/>
    </row>
    <row r="265" spans="1:10" x14ac:dyDescent="0.25">
      <c r="A265" t="s">
        <v>295</v>
      </c>
      <c r="B265" t="s">
        <v>375</v>
      </c>
      <c r="C265" t="s">
        <v>376</v>
      </c>
      <c r="D265" t="s">
        <v>377</v>
      </c>
      <c r="E265" t="s">
        <v>330</v>
      </c>
      <c r="F265">
        <v>20140526</v>
      </c>
      <c r="J265" s="99"/>
    </row>
    <row r="266" spans="1:10" x14ac:dyDescent="0.25">
      <c r="A266" t="s">
        <v>295</v>
      </c>
      <c r="B266" t="s">
        <v>375</v>
      </c>
      <c r="C266" t="s">
        <v>395</v>
      </c>
      <c r="D266" t="s">
        <v>396</v>
      </c>
      <c r="E266" t="s">
        <v>298</v>
      </c>
      <c r="F266">
        <v>20140527</v>
      </c>
      <c r="J266" s="99"/>
    </row>
    <row r="267" spans="1:10" x14ac:dyDescent="0.25">
      <c r="A267" t="s">
        <v>295</v>
      </c>
      <c r="B267" t="s">
        <v>375</v>
      </c>
      <c r="C267" t="s">
        <v>376</v>
      </c>
      <c r="D267" t="s">
        <v>377</v>
      </c>
      <c r="E267" t="s">
        <v>330</v>
      </c>
      <c r="F267">
        <v>20140527</v>
      </c>
      <c r="J267" s="99"/>
    </row>
    <row r="268" spans="1:10" x14ac:dyDescent="0.25">
      <c r="A268" t="s">
        <v>295</v>
      </c>
      <c r="B268" t="s">
        <v>375</v>
      </c>
      <c r="C268" t="s">
        <v>376</v>
      </c>
      <c r="D268" t="s">
        <v>377</v>
      </c>
      <c r="E268" t="s">
        <v>330</v>
      </c>
      <c r="F268">
        <v>20140527</v>
      </c>
      <c r="J268" s="99"/>
    </row>
    <row r="269" spans="1:10" x14ac:dyDescent="0.25">
      <c r="A269" t="s">
        <v>295</v>
      </c>
      <c r="B269" t="s">
        <v>375</v>
      </c>
      <c r="C269" t="s">
        <v>376</v>
      </c>
      <c r="D269" t="s">
        <v>377</v>
      </c>
      <c r="E269" t="s">
        <v>330</v>
      </c>
      <c r="F269">
        <v>20140527</v>
      </c>
      <c r="J269" s="99"/>
    </row>
    <row r="270" spans="1:10" x14ac:dyDescent="0.25">
      <c r="A270" t="s">
        <v>295</v>
      </c>
      <c r="B270" t="s">
        <v>375</v>
      </c>
      <c r="C270" t="s">
        <v>383</v>
      </c>
      <c r="D270" t="s">
        <v>384</v>
      </c>
      <c r="E270" t="s">
        <v>298</v>
      </c>
      <c r="F270">
        <v>20140527</v>
      </c>
      <c r="J270" s="99"/>
    </row>
    <row r="271" spans="1:10" x14ac:dyDescent="0.25">
      <c r="A271" t="s">
        <v>295</v>
      </c>
      <c r="B271" t="s">
        <v>375</v>
      </c>
      <c r="C271" t="s">
        <v>395</v>
      </c>
      <c r="D271" t="s">
        <v>396</v>
      </c>
      <c r="E271" t="s">
        <v>298</v>
      </c>
      <c r="F271">
        <v>20140528</v>
      </c>
      <c r="J271" s="99"/>
    </row>
    <row r="272" spans="1:10" x14ac:dyDescent="0.25">
      <c r="A272" t="s">
        <v>295</v>
      </c>
      <c r="B272" t="s">
        <v>375</v>
      </c>
      <c r="C272" t="s">
        <v>385</v>
      </c>
      <c r="D272" t="s">
        <v>386</v>
      </c>
      <c r="E272" t="s">
        <v>302</v>
      </c>
      <c r="F272">
        <v>20140520</v>
      </c>
      <c r="J272" s="99"/>
    </row>
    <row r="273" spans="1:10" x14ac:dyDescent="0.25">
      <c r="A273" t="s">
        <v>295</v>
      </c>
      <c r="B273" t="s">
        <v>403</v>
      </c>
      <c r="C273" t="s">
        <v>404</v>
      </c>
      <c r="D273" t="s">
        <v>405</v>
      </c>
      <c r="E273" t="s">
        <v>298</v>
      </c>
      <c r="F273">
        <v>20140526</v>
      </c>
      <c r="J273" s="99"/>
    </row>
    <row r="274" spans="1:10" x14ac:dyDescent="0.25">
      <c r="A274" t="s">
        <v>295</v>
      </c>
      <c r="B274" t="s">
        <v>403</v>
      </c>
      <c r="C274" t="s">
        <v>404</v>
      </c>
      <c r="D274" t="s">
        <v>405</v>
      </c>
      <c r="E274" t="s">
        <v>298</v>
      </c>
      <c r="F274">
        <v>20140527</v>
      </c>
      <c r="J274" s="99"/>
    </row>
    <row r="275" spans="1:10" x14ac:dyDescent="0.25">
      <c r="A275" t="s">
        <v>295</v>
      </c>
      <c r="B275" t="s">
        <v>406</v>
      </c>
      <c r="C275" t="s">
        <v>371</v>
      </c>
      <c r="D275" t="s">
        <v>407</v>
      </c>
      <c r="E275" t="s">
        <v>298</v>
      </c>
      <c r="F275">
        <v>20140424</v>
      </c>
      <c r="J275" s="99"/>
    </row>
    <row r="276" spans="1:10" x14ac:dyDescent="0.25">
      <c r="A276" t="s">
        <v>295</v>
      </c>
      <c r="B276" t="s">
        <v>406</v>
      </c>
      <c r="C276" t="s">
        <v>371</v>
      </c>
      <c r="D276" t="s">
        <v>407</v>
      </c>
      <c r="E276" t="s">
        <v>298</v>
      </c>
      <c r="F276">
        <v>20140428</v>
      </c>
      <c r="J276" s="99"/>
    </row>
    <row r="277" spans="1:10" x14ac:dyDescent="0.25">
      <c r="A277" t="s">
        <v>295</v>
      </c>
      <c r="B277" t="s">
        <v>406</v>
      </c>
      <c r="C277" t="s">
        <v>408</v>
      </c>
      <c r="D277" t="s">
        <v>409</v>
      </c>
      <c r="E277" t="s">
        <v>298</v>
      </c>
      <c r="F277">
        <v>20140507</v>
      </c>
      <c r="J277" s="99"/>
    </row>
    <row r="278" spans="1:10" x14ac:dyDescent="0.25">
      <c r="A278" t="s">
        <v>295</v>
      </c>
      <c r="B278" t="s">
        <v>406</v>
      </c>
      <c r="C278" t="s">
        <v>410</v>
      </c>
      <c r="D278" t="s">
        <v>411</v>
      </c>
      <c r="E278" t="s">
        <v>298</v>
      </c>
      <c r="F278">
        <v>20140507</v>
      </c>
      <c r="J278" s="99"/>
    </row>
    <row r="279" spans="1:10" x14ac:dyDescent="0.25">
      <c r="A279" t="s">
        <v>295</v>
      </c>
      <c r="B279" t="s">
        <v>406</v>
      </c>
      <c r="C279" t="s">
        <v>410</v>
      </c>
      <c r="D279" t="s">
        <v>411</v>
      </c>
      <c r="E279" t="s">
        <v>298</v>
      </c>
      <c r="F279">
        <v>20140508</v>
      </c>
      <c r="J279" s="99"/>
    </row>
    <row r="280" spans="1:10" x14ac:dyDescent="0.25">
      <c r="A280" t="s">
        <v>295</v>
      </c>
      <c r="B280" t="s">
        <v>406</v>
      </c>
      <c r="C280" t="s">
        <v>408</v>
      </c>
      <c r="D280" t="s">
        <v>409</v>
      </c>
      <c r="E280" t="s">
        <v>298</v>
      </c>
      <c r="F280">
        <v>20140508</v>
      </c>
      <c r="J280" s="99"/>
    </row>
    <row r="281" spans="1:10" x14ac:dyDescent="0.25">
      <c r="A281" t="s">
        <v>295</v>
      </c>
      <c r="B281" t="s">
        <v>406</v>
      </c>
      <c r="C281" t="s">
        <v>410</v>
      </c>
      <c r="D281" t="s">
        <v>411</v>
      </c>
      <c r="E281" t="s">
        <v>298</v>
      </c>
      <c r="F281">
        <v>20140508</v>
      </c>
      <c r="J281" s="99"/>
    </row>
    <row r="282" spans="1:10" x14ac:dyDescent="0.25">
      <c r="A282" t="s">
        <v>295</v>
      </c>
      <c r="B282" t="s">
        <v>406</v>
      </c>
      <c r="C282" t="s">
        <v>371</v>
      </c>
      <c r="D282" t="s">
        <v>407</v>
      </c>
      <c r="E282" t="s">
        <v>298</v>
      </c>
      <c r="F282">
        <v>20140506</v>
      </c>
      <c r="J282" s="99"/>
    </row>
    <row r="283" spans="1:10" x14ac:dyDescent="0.25">
      <c r="A283" t="s">
        <v>295</v>
      </c>
      <c r="B283" t="s">
        <v>406</v>
      </c>
      <c r="C283" t="s">
        <v>410</v>
      </c>
      <c r="D283" t="s">
        <v>411</v>
      </c>
      <c r="E283" t="s">
        <v>298</v>
      </c>
      <c r="F283">
        <v>20140506</v>
      </c>
      <c r="J283" s="99"/>
    </row>
    <row r="284" spans="1:10" x14ac:dyDescent="0.25">
      <c r="A284" t="s">
        <v>295</v>
      </c>
      <c r="B284" t="s">
        <v>406</v>
      </c>
      <c r="C284" t="s">
        <v>410</v>
      </c>
      <c r="D284" t="s">
        <v>411</v>
      </c>
      <c r="E284" t="s">
        <v>298</v>
      </c>
      <c r="F284">
        <v>20140506</v>
      </c>
      <c r="J284" s="99"/>
    </row>
    <row r="285" spans="1:10" x14ac:dyDescent="0.25">
      <c r="A285" t="s">
        <v>295</v>
      </c>
      <c r="B285" t="s">
        <v>406</v>
      </c>
      <c r="C285" t="s">
        <v>410</v>
      </c>
      <c r="D285" t="s">
        <v>411</v>
      </c>
      <c r="E285" t="s">
        <v>298</v>
      </c>
      <c r="F285">
        <v>20140513</v>
      </c>
      <c r="J285" s="99"/>
    </row>
    <row r="286" spans="1:10" x14ac:dyDescent="0.25">
      <c r="A286" t="s">
        <v>295</v>
      </c>
      <c r="B286" t="s">
        <v>406</v>
      </c>
      <c r="C286" t="s">
        <v>410</v>
      </c>
      <c r="D286" t="s">
        <v>411</v>
      </c>
      <c r="E286" t="s">
        <v>298</v>
      </c>
      <c r="F286">
        <v>20140513</v>
      </c>
      <c r="J286" s="99"/>
    </row>
    <row r="287" spans="1:10" x14ac:dyDescent="0.25">
      <c r="A287" t="s">
        <v>295</v>
      </c>
      <c r="B287" t="s">
        <v>406</v>
      </c>
      <c r="C287" t="s">
        <v>408</v>
      </c>
      <c r="D287" t="s">
        <v>409</v>
      </c>
      <c r="E287" t="s">
        <v>298</v>
      </c>
      <c r="F287">
        <v>20140513</v>
      </c>
      <c r="J287" s="99"/>
    </row>
    <row r="288" spans="1:10" x14ac:dyDescent="0.25">
      <c r="A288" t="s">
        <v>295</v>
      </c>
      <c r="B288" t="s">
        <v>406</v>
      </c>
      <c r="C288" t="s">
        <v>408</v>
      </c>
      <c r="D288" t="s">
        <v>409</v>
      </c>
      <c r="E288" t="s">
        <v>298</v>
      </c>
      <c r="F288">
        <v>20140519</v>
      </c>
      <c r="J288" s="99"/>
    </row>
    <row r="289" spans="1:10" x14ac:dyDescent="0.25">
      <c r="A289" t="s">
        <v>295</v>
      </c>
      <c r="B289" t="s">
        <v>406</v>
      </c>
      <c r="C289" t="s">
        <v>371</v>
      </c>
      <c r="D289" t="s">
        <v>407</v>
      </c>
      <c r="E289" t="s">
        <v>298</v>
      </c>
      <c r="F289">
        <v>20140514</v>
      </c>
      <c r="J289" s="99"/>
    </row>
    <row r="290" spans="1:10" x14ac:dyDescent="0.25">
      <c r="A290" t="s">
        <v>295</v>
      </c>
      <c r="B290" t="s">
        <v>412</v>
      </c>
      <c r="C290" t="s">
        <v>410</v>
      </c>
      <c r="D290" t="s">
        <v>499</v>
      </c>
      <c r="E290" t="s">
        <v>298</v>
      </c>
      <c r="F290">
        <v>20140511</v>
      </c>
      <c r="J290" s="99"/>
    </row>
    <row r="291" spans="1:10" x14ac:dyDescent="0.25">
      <c r="A291" t="s">
        <v>295</v>
      </c>
      <c r="B291" t="s">
        <v>413</v>
      </c>
      <c r="C291" t="s">
        <v>308</v>
      </c>
      <c r="D291" t="s">
        <v>500</v>
      </c>
      <c r="E291" t="s">
        <v>302</v>
      </c>
      <c r="F291">
        <v>20141022</v>
      </c>
      <c r="J291" s="99"/>
    </row>
    <row r="292" spans="1:10" x14ac:dyDescent="0.25">
      <c r="A292" t="s">
        <v>295</v>
      </c>
      <c r="B292" t="s">
        <v>413</v>
      </c>
      <c r="C292" t="s">
        <v>308</v>
      </c>
      <c r="D292" t="s">
        <v>500</v>
      </c>
      <c r="E292" t="s">
        <v>302</v>
      </c>
      <c r="F292">
        <v>20141022</v>
      </c>
      <c r="J292" s="99"/>
    </row>
    <row r="293" spans="1:10" x14ac:dyDescent="0.25">
      <c r="A293" t="s">
        <v>295</v>
      </c>
      <c r="B293" t="s">
        <v>413</v>
      </c>
      <c r="C293" t="s">
        <v>308</v>
      </c>
      <c r="D293" t="s">
        <v>500</v>
      </c>
      <c r="E293" t="s">
        <v>302</v>
      </c>
      <c r="F293">
        <v>20141023</v>
      </c>
      <c r="J293" s="99"/>
    </row>
    <row r="294" spans="1:10" x14ac:dyDescent="0.25">
      <c r="A294" t="s">
        <v>295</v>
      </c>
      <c r="B294" t="s">
        <v>413</v>
      </c>
      <c r="C294" t="s">
        <v>308</v>
      </c>
      <c r="D294" t="s">
        <v>500</v>
      </c>
      <c r="E294" t="s">
        <v>302</v>
      </c>
      <c r="F294">
        <v>20141024</v>
      </c>
      <c r="J294" s="99"/>
    </row>
    <row r="295" spans="1:10" x14ac:dyDescent="0.25">
      <c r="A295" t="s">
        <v>295</v>
      </c>
      <c r="B295" t="s">
        <v>413</v>
      </c>
      <c r="C295" t="s">
        <v>308</v>
      </c>
      <c r="D295" t="s">
        <v>500</v>
      </c>
      <c r="E295" t="s">
        <v>302</v>
      </c>
      <c r="F295">
        <v>20141127</v>
      </c>
      <c r="J295" s="99"/>
    </row>
    <row r="296" spans="1:10" x14ac:dyDescent="0.25">
      <c r="A296" t="s">
        <v>295</v>
      </c>
      <c r="B296" t="s">
        <v>413</v>
      </c>
      <c r="C296" t="s">
        <v>308</v>
      </c>
      <c r="D296" t="s">
        <v>500</v>
      </c>
      <c r="E296" t="s">
        <v>302</v>
      </c>
      <c r="F296">
        <v>20141201</v>
      </c>
      <c r="J296" s="99"/>
    </row>
    <row r="297" spans="1:10" x14ac:dyDescent="0.25">
      <c r="A297" t="s">
        <v>295</v>
      </c>
      <c r="B297" t="s">
        <v>413</v>
      </c>
      <c r="C297" t="s">
        <v>308</v>
      </c>
      <c r="D297" t="s">
        <v>500</v>
      </c>
      <c r="E297" t="s">
        <v>302</v>
      </c>
      <c r="F297">
        <v>20140113</v>
      </c>
      <c r="J297" s="99"/>
    </row>
    <row r="298" spans="1:10" x14ac:dyDescent="0.25">
      <c r="A298" t="s">
        <v>295</v>
      </c>
      <c r="B298" t="s">
        <v>413</v>
      </c>
      <c r="C298" t="s">
        <v>308</v>
      </c>
      <c r="D298" t="s">
        <v>500</v>
      </c>
      <c r="E298" t="s">
        <v>302</v>
      </c>
      <c r="F298">
        <v>20140115</v>
      </c>
      <c r="J298" s="99"/>
    </row>
    <row r="299" spans="1:10" x14ac:dyDescent="0.25">
      <c r="A299" t="s">
        <v>295</v>
      </c>
      <c r="B299" t="s">
        <v>413</v>
      </c>
      <c r="C299" t="s">
        <v>308</v>
      </c>
      <c r="D299" t="s">
        <v>500</v>
      </c>
      <c r="E299" t="s">
        <v>302</v>
      </c>
      <c r="F299">
        <v>20140113</v>
      </c>
      <c r="J299" s="99"/>
    </row>
    <row r="300" spans="1:10" x14ac:dyDescent="0.25">
      <c r="A300" t="s">
        <v>295</v>
      </c>
      <c r="B300" t="s">
        <v>413</v>
      </c>
      <c r="C300" t="s">
        <v>308</v>
      </c>
      <c r="D300" t="s">
        <v>500</v>
      </c>
      <c r="E300" t="s">
        <v>302</v>
      </c>
      <c r="F300">
        <v>20140123</v>
      </c>
      <c r="J300" s="99"/>
    </row>
    <row r="301" spans="1:10" x14ac:dyDescent="0.25">
      <c r="A301" t="s">
        <v>295</v>
      </c>
      <c r="B301" t="s">
        <v>413</v>
      </c>
      <c r="C301" t="s">
        <v>308</v>
      </c>
      <c r="D301" t="s">
        <v>500</v>
      </c>
      <c r="E301" t="s">
        <v>302</v>
      </c>
      <c r="F301">
        <v>20140128</v>
      </c>
      <c r="J301" s="99"/>
    </row>
    <row r="302" spans="1:10" x14ac:dyDescent="0.25">
      <c r="A302" t="s">
        <v>295</v>
      </c>
      <c r="B302" t="s">
        <v>413</v>
      </c>
      <c r="C302" t="s">
        <v>308</v>
      </c>
      <c r="D302" t="s">
        <v>500</v>
      </c>
      <c r="E302" t="s">
        <v>302</v>
      </c>
      <c r="F302">
        <v>20140119</v>
      </c>
      <c r="J302" s="99"/>
    </row>
    <row r="303" spans="1:10" x14ac:dyDescent="0.25">
      <c r="A303" t="s">
        <v>295</v>
      </c>
      <c r="B303" t="s">
        <v>413</v>
      </c>
      <c r="C303" t="s">
        <v>308</v>
      </c>
      <c r="D303" t="s">
        <v>500</v>
      </c>
      <c r="E303" t="s">
        <v>302</v>
      </c>
      <c r="F303">
        <v>20140203</v>
      </c>
      <c r="J303" s="99"/>
    </row>
    <row r="304" spans="1:10" x14ac:dyDescent="0.25">
      <c r="A304" t="s">
        <v>295</v>
      </c>
      <c r="B304" t="s">
        <v>413</v>
      </c>
      <c r="C304" t="s">
        <v>308</v>
      </c>
      <c r="D304" t="s">
        <v>500</v>
      </c>
      <c r="E304" t="s">
        <v>302</v>
      </c>
      <c r="F304">
        <v>20140302</v>
      </c>
      <c r="J304" s="99"/>
    </row>
    <row r="305" spans="1:10" x14ac:dyDescent="0.25">
      <c r="A305" t="s">
        <v>295</v>
      </c>
      <c r="B305" t="s">
        <v>413</v>
      </c>
      <c r="C305" t="s">
        <v>308</v>
      </c>
      <c r="D305" t="s">
        <v>500</v>
      </c>
      <c r="E305" t="s">
        <v>302</v>
      </c>
      <c r="F305">
        <v>20140302</v>
      </c>
      <c r="J305" s="99"/>
    </row>
    <row r="306" spans="1:10" x14ac:dyDescent="0.25">
      <c r="A306" t="s">
        <v>295</v>
      </c>
      <c r="B306" t="s">
        <v>413</v>
      </c>
      <c r="C306" t="s">
        <v>308</v>
      </c>
      <c r="D306" t="s">
        <v>500</v>
      </c>
      <c r="E306" t="s">
        <v>302</v>
      </c>
      <c r="F306">
        <v>20140429</v>
      </c>
      <c r="J306" s="99"/>
    </row>
    <row r="307" spans="1:10" x14ac:dyDescent="0.25">
      <c r="A307" t="s">
        <v>295</v>
      </c>
      <c r="B307" t="s">
        <v>413</v>
      </c>
      <c r="C307" t="s">
        <v>414</v>
      </c>
      <c r="D307" t="s">
        <v>415</v>
      </c>
      <c r="E307" t="s">
        <v>298</v>
      </c>
      <c r="F307">
        <v>20140427</v>
      </c>
      <c r="J307" s="99"/>
    </row>
    <row r="308" spans="1:10" x14ac:dyDescent="0.25">
      <c r="A308" t="s">
        <v>295</v>
      </c>
      <c r="B308" t="s">
        <v>413</v>
      </c>
      <c r="C308" t="s">
        <v>308</v>
      </c>
      <c r="D308" t="s">
        <v>500</v>
      </c>
      <c r="E308" t="s">
        <v>302</v>
      </c>
      <c r="F308">
        <v>20140506</v>
      </c>
      <c r="J308" s="99"/>
    </row>
    <row r="309" spans="1:10" x14ac:dyDescent="0.25">
      <c r="A309" t="s">
        <v>295</v>
      </c>
      <c r="B309" t="s">
        <v>413</v>
      </c>
      <c r="C309" t="s">
        <v>308</v>
      </c>
      <c r="D309" t="s">
        <v>500</v>
      </c>
      <c r="E309" t="s">
        <v>302</v>
      </c>
      <c r="F309">
        <v>20140514</v>
      </c>
      <c r="J309" s="99"/>
    </row>
    <row r="310" spans="1:10" x14ac:dyDescent="0.25">
      <c r="A310" t="s">
        <v>295</v>
      </c>
      <c r="B310" t="s">
        <v>413</v>
      </c>
      <c r="C310" t="s">
        <v>410</v>
      </c>
      <c r="D310" t="s">
        <v>416</v>
      </c>
      <c r="E310" t="s">
        <v>298</v>
      </c>
      <c r="F310">
        <v>20140513</v>
      </c>
      <c r="J310" s="99"/>
    </row>
    <row r="311" spans="1:10" x14ac:dyDescent="0.25">
      <c r="A311" t="s">
        <v>295</v>
      </c>
      <c r="B311" t="s">
        <v>413</v>
      </c>
      <c r="C311" t="s">
        <v>308</v>
      </c>
      <c r="D311" t="s">
        <v>500</v>
      </c>
      <c r="E311" t="s">
        <v>302</v>
      </c>
      <c r="F311">
        <v>20140519</v>
      </c>
      <c r="J311" s="99"/>
    </row>
    <row r="312" spans="1:10" x14ac:dyDescent="0.25">
      <c r="A312" t="s">
        <v>295</v>
      </c>
      <c r="B312" t="s">
        <v>413</v>
      </c>
      <c r="C312" t="s">
        <v>410</v>
      </c>
      <c r="D312" t="s">
        <v>416</v>
      </c>
      <c r="E312" t="s">
        <v>298</v>
      </c>
      <c r="F312">
        <v>20140527</v>
      </c>
      <c r="J312" s="99"/>
    </row>
    <row r="313" spans="1:10" x14ac:dyDescent="0.25">
      <c r="A313" t="s">
        <v>295</v>
      </c>
      <c r="B313" t="s">
        <v>417</v>
      </c>
      <c r="C313" t="s">
        <v>418</v>
      </c>
      <c r="D313" t="s">
        <v>419</v>
      </c>
      <c r="E313" t="s">
        <v>298</v>
      </c>
      <c r="F313">
        <v>20060130</v>
      </c>
      <c r="J313" s="99"/>
    </row>
    <row r="314" spans="1:10" x14ac:dyDescent="0.25">
      <c r="A314" t="s">
        <v>295</v>
      </c>
      <c r="B314" t="s">
        <v>417</v>
      </c>
      <c r="C314" t="s">
        <v>418</v>
      </c>
      <c r="D314" t="s">
        <v>419</v>
      </c>
      <c r="E314" t="s">
        <v>298</v>
      </c>
      <c r="F314">
        <v>20060201</v>
      </c>
      <c r="J314" s="99"/>
    </row>
    <row r="315" spans="1:10" x14ac:dyDescent="0.25">
      <c r="A315" t="s">
        <v>295</v>
      </c>
      <c r="B315" t="s">
        <v>417</v>
      </c>
      <c r="C315" t="s">
        <v>418</v>
      </c>
      <c r="D315" t="s">
        <v>419</v>
      </c>
      <c r="E315" t="s">
        <v>298</v>
      </c>
      <c r="F315">
        <v>20060202</v>
      </c>
      <c r="J315" s="99"/>
    </row>
    <row r="316" spans="1:10" x14ac:dyDescent="0.25">
      <c r="A316" t="s">
        <v>295</v>
      </c>
      <c r="B316" t="s">
        <v>417</v>
      </c>
      <c r="C316" t="s">
        <v>418</v>
      </c>
      <c r="D316" t="s">
        <v>419</v>
      </c>
      <c r="E316" t="s">
        <v>298</v>
      </c>
      <c r="F316">
        <v>20060202</v>
      </c>
      <c r="J316" s="99"/>
    </row>
    <row r="317" spans="1:10" x14ac:dyDescent="0.25">
      <c r="A317" t="s">
        <v>295</v>
      </c>
      <c r="B317" t="s">
        <v>417</v>
      </c>
      <c r="C317" t="s">
        <v>418</v>
      </c>
      <c r="D317" t="s">
        <v>419</v>
      </c>
      <c r="E317" t="s">
        <v>298</v>
      </c>
      <c r="F317">
        <v>20060209</v>
      </c>
      <c r="J317" s="99"/>
    </row>
    <row r="318" spans="1:10" x14ac:dyDescent="0.25">
      <c r="A318" t="s">
        <v>295</v>
      </c>
      <c r="B318" t="s">
        <v>417</v>
      </c>
      <c r="C318" t="s">
        <v>418</v>
      </c>
      <c r="D318" t="s">
        <v>419</v>
      </c>
      <c r="E318" t="s">
        <v>298</v>
      </c>
      <c r="F318">
        <v>20060207</v>
      </c>
      <c r="J318" s="99"/>
    </row>
    <row r="319" spans="1:10" x14ac:dyDescent="0.25">
      <c r="A319" t="s">
        <v>295</v>
      </c>
      <c r="B319" t="s">
        <v>417</v>
      </c>
      <c r="C319" t="s">
        <v>418</v>
      </c>
      <c r="D319" t="s">
        <v>419</v>
      </c>
      <c r="E319" t="s">
        <v>298</v>
      </c>
      <c r="F319">
        <v>20060208</v>
      </c>
      <c r="J319" s="99"/>
    </row>
    <row r="320" spans="1:10" x14ac:dyDescent="0.25">
      <c r="A320" t="s">
        <v>295</v>
      </c>
      <c r="B320" t="s">
        <v>417</v>
      </c>
      <c r="C320" t="s">
        <v>418</v>
      </c>
      <c r="D320" t="s">
        <v>419</v>
      </c>
      <c r="E320" t="s">
        <v>298</v>
      </c>
      <c r="F320">
        <v>20060209</v>
      </c>
      <c r="J320" s="99"/>
    </row>
    <row r="321" spans="1:10" x14ac:dyDescent="0.25">
      <c r="A321" t="s">
        <v>295</v>
      </c>
      <c r="B321" t="s">
        <v>417</v>
      </c>
      <c r="C321" t="s">
        <v>418</v>
      </c>
      <c r="D321" t="s">
        <v>419</v>
      </c>
      <c r="E321" t="s">
        <v>298</v>
      </c>
      <c r="F321">
        <v>20060210</v>
      </c>
      <c r="J321" s="99"/>
    </row>
    <row r="322" spans="1:10" x14ac:dyDescent="0.25">
      <c r="A322" t="s">
        <v>295</v>
      </c>
      <c r="B322" t="s">
        <v>417</v>
      </c>
      <c r="C322" t="s">
        <v>418</v>
      </c>
      <c r="D322" t="s">
        <v>419</v>
      </c>
      <c r="E322" t="s">
        <v>298</v>
      </c>
      <c r="F322">
        <v>20060213</v>
      </c>
      <c r="J322" s="99"/>
    </row>
    <row r="323" spans="1:10" x14ac:dyDescent="0.25">
      <c r="A323" t="s">
        <v>295</v>
      </c>
      <c r="B323" t="s">
        <v>417</v>
      </c>
      <c r="C323" t="s">
        <v>418</v>
      </c>
      <c r="D323" t="s">
        <v>419</v>
      </c>
      <c r="E323" t="s">
        <v>298</v>
      </c>
      <c r="F323">
        <v>20060214</v>
      </c>
      <c r="J323" s="99"/>
    </row>
    <row r="324" spans="1:10" x14ac:dyDescent="0.25">
      <c r="A324" t="s">
        <v>295</v>
      </c>
      <c r="B324" t="s">
        <v>417</v>
      </c>
      <c r="C324" t="s">
        <v>418</v>
      </c>
      <c r="D324" t="s">
        <v>419</v>
      </c>
      <c r="E324" t="s">
        <v>298</v>
      </c>
      <c r="F324">
        <v>20060216</v>
      </c>
      <c r="J324" s="99"/>
    </row>
    <row r="325" spans="1:10" x14ac:dyDescent="0.25">
      <c r="A325" t="s">
        <v>295</v>
      </c>
      <c r="B325" t="s">
        <v>417</v>
      </c>
      <c r="C325" t="s">
        <v>418</v>
      </c>
      <c r="D325" t="s">
        <v>419</v>
      </c>
      <c r="E325" t="s">
        <v>298</v>
      </c>
      <c r="F325">
        <v>20060221</v>
      </c>
      <c r="J325" s="99"/>
    </row>
    <row r="326" spans="1:10" x14ac:dyDescent="0.25">
      <c r="A326" t="s">
        <v>295</v>
      </c>
      <c r="B326" t="s">
        <v>417</v>
      </c>
      <c r="C326" t="s">
        <v>418</v>
      </c>
      <c r="D326" t="s">
        <v>419</v>
      </c>
      <c r="E326" t="s">
        <v>298</v>
      </c>
      <c r="F326">
        <v>20060220</v>
      </c>
      <c r="J326" s="99"/>
    </row>
    <row r="327" spans="1:10" x14ac:dyDescent="0.25">
      <c r="A327" t="s">
        <v>295</v>
      </c>
      <c r="B327" t="s">
        <v>417</v>
      </c>
      <c r="C327" t="s">
        <v>418</v>
      </c>
      <c r="D327" t="s">
        <v>419</v>
      </c>
      <c r="E327" t="s">
        <v>298</v>
      </c>
      <c r="F327">
        <v>20060221</v>
      </c>
      <c r="J327" s="99"/>
    </row>
    <row r="328" spans="1:10" x14ac:dyDescent="0.25">
      <c r="A328" t="s">
        <v>295</v>
      </c>
      <c r="B328" t="s">
        <v>417</v>
      </c>
      <c r="C328" t="s">
        <v>420</v>
      </c>
      <c r="D328" t="s">
        <v>421</v>
      </c>
      <c r="E328" t="s">
        <v>298</v>
      </c>
      <c r="F328">
        <v>20060515</v>
      </c>
      <c r="J328" s="99"/>
    </row>
    <row r="329" spans="1:10" x14ac:dyDescent="0.25">
      <c r="A329" t="s">
        <v>295</v>
      </c>
      <c r="B329" t="s">
        <v>417</v>
      </c>
      <c r="C329" t="s">
        <v>422</v>
      </c>
      <c r="D329" t="s">
        <v>423</v>
      </c>
      <c r="E329" t="s">
        <v>298</v>
      </c>
      <c r="F329">
        <v>20060517</v>
      </c>
      <c r="J329" s="99"/>
    </row>
    <row r="330" spans="1:10" x14ac:dyDescent="0.25">
      <c r="A330" t="s">
        <v>295</v>
      </c>
      <c r="B330" t="s">
        <v>417</v>
      </c>
      <c r="C330" t="s">
        <v>422</v>
      </c>
      <c r="D330" t="s">
        <v>423</v>
      </c>
      <c r="E330" t="s">
        <v>298</v>
      </c>
      <c r="F330">
        <v>20060518</v>
      </c>
      <c r="J330" s="99"/>
    </row>
    <row r="331" spans="1:10" x14ac:dyDescent="0.25">
      <c r="A331" t="s">
        <v>295</v>
      </c>
      <c r="B331" t="s">
        <v>417</v>
      </c>
      <c r="C331" t="s">
        <v>424</v>
      </c>
      <c r="D331" t="s">
        <v>425</v>
      </c>
      <c r="E331" t="s">
        <v>298</v>
      </c>
      <c r="F331">
        <v>20060601</v>
      </c>
      <c r="J331" s="99"/>
    </row>
    <row r="332" spans="1:10" x14ac:dyDescent="0.25">
      <c r="A332" t="s">
        <v>295</v>
      </c>
      <c r="B332" t="s">
        <v>417</v>
      </c>
      <c r="C332" t="s">
        <v>424</v>
      </c>
      <c r="D332" t="s">
        <v>425</v>
      </c>
      <c r="E332" t="s">
        <v>298</v>
      </c>
      <c r="F332">
        <v>20060605</v>
      </c>
      <c r="J332" s="99"/>
    </row>
    <row r="333" spans="1:10" x14ac:dyDescent="0.25">
      <c r="A333" t="s">
        <v>295</v>
      </c>
      <c r="B333" t="s">
        <v>417</v>
      </c>
      <c r="C333" t="s">
        <v>424</v>
      </c>
      <c r="D333" t="s">
        <v>425</v>
      </c>
      <c r="E333" t="s">
        <v>298</v>
      </c>
      <c r="F333">
        <v>20060606</v>
      </c>
      <c r="J333" s="99"/>
    </row>
    <row r="334" spans="1:10" x14ac:dyDescent="0.25">
      <c r="A334" t="s">
        <v>295</v>
      </c>
      <c r="B334" t="s">
        <v>417</v>
      </c>
      <c r="C334" t="s">
        <v>424</v>
      </c>
      <c r="D334" t="s">
        <v>425</v>
      </c>
      <c r="E334" t="s">
        <v>298</v>
      </c>
      <c r="F334">
        <v>20060607</v>
      </c>
      <c r="J334" s="99"/>
    </row>
    <row r="335" spans="1:10" x14ac:dyDescent="0.25">
      <c r="A335" t="s">
        <v>295</v>
      </c>
      <c r="B335" t="s">
        <v>417</v>
      </c>
      <c r="C335" t="s">
        <v>424</v>
      </c>
      <c r="D335" t="s">
        <v>425</v>
      </c>
      <c r="E335" t="s">
        <v>298</v>
      </c>
      <c r="F335">
        <v>20060615</v>
      </c>
      <c r="J335" s="99"/>
    </row>
    <row r="336" spans="1:10" x14ac:dyDescent="0.25">
      <c r="A336" t="s">
        <v>295</v>
      </c>
      <c r="B336" t="s">
        <v>417</v>
      </c>
      <c r="C336" t="s">
        <v>420</v>
      </c>
      <c r="D336" t="s">
        <v>421</v>
      </c>
      <c r="E336" t="s">
        <v>298</v>
      </c>
      <c r="F336">
        <v>20060614</v>
      </c>
      <c r="J336" s="99"/>
    </row>
    <row r="337" spans="1:10" x14ac:dyDescent="0.25">
      <c r="A337" t="s">
        <v>295</v>
      </c>
      <c r="B337" t="s">
        <v>417</v>
      </c>
      <c r="C337" t="s">
        <v>426</v>
      </c>
      <c r="D337" t="s">
        <v>427</v>
      </c>
      <c r="E337" t="s">
        <v>298</v>
      </c>
      <c r="F337">
        <v>20060619</v>
      </c>
      <c r="J337" s="99"/>
    </row>
    <row r="338" spans="1:10" x14ac:dyDescent="0.25">
      <c r="A338" t="s">
        <v>295</v>
      </c>
      <c r="B338" t="s">
        <v>417</v>
      </c>
      <c r="C338" t="s">
        <v>426</v>
      </c>
      <c r="D338" t="s">
        <v>427</v>
      </c>
      <c r="E338" t="s">
        <v>298</v>
      </c>
      <c r="F338">
        <v>20060620</v>
      </c>
      <c r="J338" s="99"/>
    </row>
    <row r="339" spans="1:10" x14ac:dyDescent="0.25">
      <c r="A339" t="s">
        <v>295</v>
      </c>
      <c r="B339" t="s">
        <v>417</v>
      </c>
      <c r="C339" t="s">
        <v>424</v>
      </c>
      <c r="D339" t="s">
        <v>425</v>
      </c>
      <c r="E339" t="s">
        <v>298</v>
      </c>
      <c r="F339">
        <v>20060619</v>
      </c>
      <c r="J339" s="99"/>
    </row>
    <row r="340" spans="1:10" x14ac:dyDescent="0.25">
      <c r="A340" t="s">
        <v>295</v>
      </c>
      <c r="B340" t="s">
        <v>417</v>
      </c>
      <c r="C340" t="s">
        <v>428</v>
      </c>
      <c r="D340" t="s">
        <v>429</v>
      </c>
      <c r="E340" t="s">
        <v>298</v>
      </c>
      <c r="F340">
        <v>20060619</v>
      </c>
      <c r="J340" s="99"/>
    </row>
    <row r="341" spans="1:10" x14ac:dyDescent="0.25">
      <c r="A341" t="s">
        <v>295</v>
      </c>
      <c r="B341" t="s">
        <v>417</v>
      </c>
      <c r="C341" t="s">
        <v>428</v>
      </c>
      <c r="D341" t="s">
        <v>429</v>
      </c>
      <c r="E341" t="s">
        <v>298</v>
      </c>
      <c r="F341">
        <v>20060622</v>
      </c>
      <c r="J341" s="99"/>
    </row>
    <row r="342" spans="1:10" x14ac:dyDescent="0.25">
      <c r="A342" t="s">
        <v>295</v>
      </c>
      <c r="B342" t="s">
        <v>417</v>
      </c>
      <c r="C342" t="s">
        <v>420</v>
      </c>
      <c r="D342" t="s">
        <v>421</v>
      </c>
      <c r="E342" t="s">
        <v>298</v>
      </c>
      <c r="F342">
        <v>20060614</v>
      </c>
      <c r="J342" s="99"/>
    </row>
    <row r="343" spans="1:10" x14ac:dyDescent="0.25">
      <c r="A343" t="s">
        <v>295</v>
      </c>
      <c r="B343" t="s">
        <v>417</v>
      </c>
      <c r="C343" t="s">
        <v>426</v>
      </c>
      <c r="D343" t="s">
        <v>427</v>
      </c>
      <c r="E343" t="s">
        <v>298</v>
      </c>
      <c r="F343">
        <v>20060619</v>
      </c>
      <c r="J343" s="99"/>
    </row>
    <row r="344" spans="1:10" x14ac:dyDescent="0.25">
      <c r="A344" t="s">
        <v>295</v>
      </c>
      <c r="B344" t="s">
        <v>417</v>
      </c>
      <c r="C344" t="s">
        <v>424</v>
      </c>
      <c r="D344" t="s">
        <v>425</v>
      </c>
      <c r="E344" t="s">
        <v>298</v>
      </c>
      <c r="F344">
        <v>20060626</v>
      </c>
      <c r="J344" s="99"/>
    </row>
    <row r="345" spans="1:10" x14ac:dyDescent="0.25">
      <c r="A345" t="s">
        <v>295</v>
      </c>
      <c r="B345" t="s">
        <v>417</v>
      </c>
      <c r="C345" t="s">
        <v>428</v>
      </c>
      <c r="D345" t="s">
        <v>429</v>
      </c>
      <c r="E345" t="s">
        <v>298</v>
      </c>
      <c r="F345">
        <v>20060615</v>
      </c>
      <c r="J345" s="99"/>
    </row>
    <row r="346" spans="1:10" x14ac:dyDescent="0.25">
      <c r="A346" t="s">
        <v>295</v>
      </c>
      <c r="B346" t="s">
        <v>417</v>
      </c>
      <c r="C346" t="s">
        <v>428</v>
      </c>
      <c r="D346" t="s">
        <v>429</v>
      </c>
      <c r="E346" t="s">
        <v>298</v>
      </c>
      <c r="F346">
        <v>20060616</v>
      </c>
      <c r="J346" s="99"/>
    </row>
    <row r="347" spans="1:10" x14ac:dyDescent="0.25">
      <c r="A347" t="s">
        <v>295</v>
      </c>
      <c r="B347" t="s">
        <v>417</v>
      </c>
      <c r="C347" t="s">
        <v>424</v>
      </c>
      <c r="D347" t="s">
        <v>425</v>
      </c>
      <c r="E347" t="s">
        <v>298</v>
      </c>
      <c r="F347">
        <v>20060628</v>
      </c>
      <c r="J347" s="99"/>
    </row>
    <row r="348" spans="1:10" x14ac:dyDescent="0.25">
      <c r="A348" t="s">
        <v>295</v>
      </c>
      <c r="B348" t="s">
        <v>417</v>
      </c>
      <c r="C348" t="s">
        <v>424</v>
      </c>
      <c r="D348" t="s">
        <v>425</v>
      </c>
      <c r="E348" t="s">
        <v>298</v>
      </c>
      <c r="F348">
        <v>20060629</v>
      </c>
      <c r="J348" s="99"/>
    </row>
    <row r="349" spans="1:10" x14ac:dyDescent="0.25">
      <c r="A349" t="s">
        <v>295</v>
      </c>
      <c r="B349" t="s">
        <v>417</v>
      </c>
      <c r="C349" t="s">
        <v>424</v>
      </c>
      <c r="D349" t="s">
        <v>425</v>
      </c>
      <c r="E349" t="s">
        <v>298</v>
      </c>
      <c r="F349">
        <v>20060628</v>
      </c>
      <c r="J349" s="99"/>
    </row>
    <row r="350" spans="1:10" x14ac:dyDescent="0.25">
      <c r="A350" t="s">
        <v>295</v>
      </c>
      <c r="B350" t="s">
        <v>417</v>
      </c>
      <c r="C350" t="s">
        <v>424</v>
      </c>
      <c r="D350" t="s">
        <v>425</v>
      </c>
      <c r="E350" t="s">
        <v>298</v>
      </c>
      <c r="F350">
        <v>20060630</v>
      </c>
      <c r="J350" s="99"/>
    </row>
    <row r="351" spans="1:10" x14ac:dyDescent="0.25">
      <c r="A351" t="s">
        <v>295</v>
      </c>
      <c r="B351" t="s">
        <v>417</v>
      </c>
      <c r="C351" t="s">
        <v>420</v>
      </c>
      <c r="D351" t="s">
        <v>421</v>
      </c>
      <c r="E351" t="s">
        <v>298</v>
      </c>
      <c r="F351">
        <v>20060517</v>
      </c>
      <c r="J351" s="99"/>
    </row>
    <row r="352" spans="1:10" x14ac:dyDescent="0.25">
      <c r="A352" t="s">
        <v>295</v>
      </c>
      <c r="B352" t="s">
        <v>417</v>
      </c>
      <c r="C352" t="s">
        <v>424</v>
      </c>
      <c r="D352" t="s">
        <v>425</v>
      </c>
      <c r="E352" t="s">
        <v>298</v>
      </c>
      <c r="F352">
        <v>20060706</v>
      </c>
      <c r="J352" s="99"/>
    </row>
    <row r="353" spans="1:10" x14ac:dyDescent="0.25">
      <c r="A353" t="s">
        <v>295</v>
      </c>
      <c r="B353" t="s">
        <v>417</v>
      </c>
      <c r="C353" t="s">
        <v>424</v>
      </c>
      <c r="D353" t="s">
        <v>425</v>
      </c>
      <c r="E353" t="s">
        <v>298</v>
      </c>
      <c r="F353">
        <v>20060717</v>
      </c>
      <c r="J353" s="99"/>
    </row>
    <row r="354" spans="1:10" x14ac:dyDescent="0.25">
      <c r="A354" t="s">
        <v>295</v>
      </c>
      <c r="B354" t="s">
        <v>417</v>
      </c>
      <c r="C354" t="s">
        <v>426</v>
      </c>
      <c r="D354" t="s">
        <v>427</v>
      </c>
      <c r="E354" t="s">
        <v>298</v>
      </c>
      <c r="F354">
        <v>20060801</v>
      </c>
      <c r="J354" s="99"/>
    </row>
    <row r="355" spans="1:10" x14ac:dyDescent="0.25">
      <c r="A355" t="s">
        <v>295</v>
      </c>
      <c r="B355" t="s">
        <v>417</v>
      </c>
      <c r="C355" t="s">
        <v>426</v>
      </c>
      <c r="D355" t="s">
        <v>427</v>
      </c>
      <c r="E355" t="s">
        <v>298</v>
      </c>
      <c r="F355">
        <v>20060803</v>
      </c>
      <c r="J355" s="99"/>
    </row>
    <row r="356" spans="1:10" x14ac:dyDescent="0.25">
      <c r="A356" t="s">
        <v>295</v>
      </c>
      <c r="B356" t="s">
        <v>417</v>
      </c>
      <c r="C356" t="s">
        <v>426</v>
      </c>
      <c r="D356" t="s">
        <v>427</v>
      </c>
      <c r="E356" t="s">
        <v>298</v>
      </c>
      <c r="F356">
        <v>20060803</v>
      </c>
      <c r="J356" s="99"/>
    </row>
    <row r="357" spans="1:10" x14ac:dyDescent="0.25">
      <c r="A357" t="s">
        <v>295</v>
      </c>
      <c r="B357" t="s">
        <v>417</v>
      </c>
      <c r="C357" t="s">
        <v>430</v>
      </c>
      <c r="D357" t="s">
        <v>431</v>
      </c>
      <c r="E357" t="s">
        <v>298</v>
      </c>
      <c r="F357">
        <v>20061009</v>
      </c>
      <c r="J357" s="99"/>
    </row>
    <row r="358" spans="1:10" x14ac:dyDescent="0.25">
      <c r="A358" t="s">
        <v>295</v>
      </c>
      <c r="B358" t="s">
        <v>417</v>
      </c>
      <c r="C358" t="s">
        <v>430</v>
      </c>
      <c r="D358" t="s">
        <v>431</v>
      </c>
      <c r="E358" t="s">
        <v>298</v>
      </c>
      <c r="F358">
        <v>20061010</v>
      </c>
      <c r="J358" s="99"/>
    </row>
    <row r="359" spans="1:10" x14ac:dyDescent="0.25">
      <c r="A359" t="s">
        <v>295</v>
      </c>
      <c r="B359" t="s">
        <v>417</v>
      </c>
      <c r="C359" t="s">
        <v>432</v>
      </c>
      <c r="D359" t="s">
        <v>433</v>
      </c>
      <c r="E359" t="s">
        <v>298</v>
      </c>
      <c r="F359">
        <v>20061010</v>
      </c>
      <c r="J359" s="99"/>
    </row>
    <row r="360" spans="1:10" x14ac:dyDescent="0.25">
      <c r="A360" t="s">
        <v>295</v>
      </c>
      <c r="B360" t="s">
        <v>417</v>
      </c>
      <c r="C360" t="s">
        <v>430</v>
      </c>
      <c r="D360" t="s">
        <v>431</v>
      </c>
      <c r="E360" t="s">
        <v>298</v>
      </c>
      <c r="F360">
        <v>20061012</v>
      </c>
      <c r="J360" s="99"/>
    </row>
    <row r="361" spans="1:10" x14ac:dyDescent="0.25">
      <c r="A361" t="s">
        <v>295</v>
      </c>
      <c r="B361" t="s">
        <v>417</v>
      </c>
      <c r="C361" t="s">
        <v>430</v>
      </c>
      <c r="D361" t="s">
        <v>431</v>
      </c>
      <c r="E361" t="s">
        <v>298</v>
      </c>
      <c r="F361">
        <v>20061016</v>
      </c>
      <c r="J361" s="99"/>
    </row>
    <row r="362" spans="1:10" x14ac:dyDescent="0.25">
      <c r="A362" t="s">
        <v>295</v>
      </c>
      <c r="B362" t="s">
        <v>417</v>
      </c>
      <c r="C362" t="s">
        <v>430</v>
      </c>
      <c r="D362" t="s">
        <v>431</v>
      </c>
      <c r="E362" t="s">
        <v>298</v>
      </c>
      <c r="F362">
        <v>20061019</v>
      </c>
      <c r="J362" s="99"/>
    </row>
    <row r="363" spans="1:10" x14ac:dyDescent="0.25">
      <c r="A363" t="s">
        <v>295</v>
      </c>
      <c r="B363" t="s">
        <v>417</v>
      </c>
      <c r="C363" t="s">
        <v>430</v>
      </c>
      <c r="D363" t="s">
        <v>431</v>
      </c>
      <c r="E363" t="s">
        <v>298</v>
      </c>
      <c r="F363">
        <v>20061020</v>
      </c>
      <c r="J363" s="99"/>
    </row>
    <row r="364" spans="1:10" x14ac:dyDescent="0.25">
      <c r="A364" t="s">
        <v>295</v>
      </c>
      <c r="B364" t="s">
        <v>417</v>
      </c>
      <c r="C364" t="s">
        <v>430</v>
      </c>
      <c r="D364" t="s">
        <v>431</v>
      </c>
      <c r="E364" t="s">
        <v>298</v>
      </c>
      <c r="F364">
        <v>20061019</v>
      </c>
      <c r="J364" s="99"/>
    </row>
    <row r="365" spans="1:10" x14ac:dyDescent="0.25">
      <c r="A365" t="s">
        <v>295</v>
      </c>
      <c r="B365" t="s">
        <v>417</v>
      </c>
      <c r="C365" t="s">
        <v>434</v>
      </c>
      <c r="D365" t="s">
        <v>435</v>
      </c>
      <c r="E365" t="s">
        <v>298</v>
      </c>
      <c r="F365">
        <v>20061013</v>
      </c>
      <c r="J365" s="99"/>
    </row>
    <row r="366" spans="1:10" x14ac:dyDescent="0.25">
      <c r="A366" t="s">
        <v>295</v>
      </c>
      <c r="B366" t="s">
        <v>417</v>
      </c>
      <c r="C366" t="s">
        <v>434</v>
      </c>
      <c r="D366" t="s">
        <v>435</v>
      </c>
      <c r="E366" t="s">
        <v>298</v>
      </c>
      <c r="F366">
        <v>20061016</v>
      </c>
      <c r="J366" s="99"/>
    </row>
    <row r="367" spans="1:10" x14ac:dyDescent="0.25">
      <c r="A367" t="s">
        <v>295</v>
      </c>
      <c r="B367" t="s">
        <v>417</v>
      </c>
      <c r="C367" t="s">
        <v>434</v>
      </c>
      <c r="D367" t="s">
        <v>435</v>
      </c>
      <c r="E367" t="s">
        <v>298</v>
      </c>
      <c r="F367">
        <v>20061019</v>
      </c>
      <c r="J367" s="99"/>
    </row>
    <row r="368" spans="1:10" x14ac:dyDescent="0.25">
      <c r="A368" t="s">
        <v>295</v>
      </c>
      <c r="B368" t="s">
        <v>417</v>
      </c>
      <c r="C368" t="s">
        <v>434</v>
      </c>
      <c r="D368" t="s">
        <v>435</v>
      </c>
      <c r="E368" t="s">
        <v>298</v>
      </c>
      <c r="F368">
        <v>20061020</v>
      </c>
      <c r="J368" s="99"/>
    </row>
    <row r="369" spans="1:10" x14ac:dyDescent="0.25">
      <c r="A369" t="s">
        <v>295</v>
      </c>
      <c r="B369" t="s">
        <v>417</v>
      </c>
      <c r="C369" t="s">
        <v>434</v>
      </c>
      <c r="D369" t="s">
        <v>435</v>
      </c>
      <c r="E369" t="s">
        <v>298</v>
      </c>
      <c r="F369">
        <v>20061023</v>
      </c>
      <c r="J369" s="99"/>
    </row>
    <row r="370" spans="1:10" x14ac:dyDescent="0.25">
      <c r="A370" t="s">
        <v>295</v>
      </c>
      <c r="B370" t="s">
        <v>417</v>
      </c>
      <c r="C370" t="s">
        <v>434</v>
      </c>
      <c r="D370" t="s">
        <v>435</v>
      </c>
      <c r="E370" t="s">
        <v>298</v>
      </c>
      <c r="F370">
        <v>20061013</v>
      </c>
      <c r="J370" s="99"/>
    </row>
    <row r="371" spans="1:10" x14ac:dyDescent="0.25">
      <c r="A371" t="s">
        <v>295</v>
      </c>
      <c r="B371" t="s">
        <v>417</v>
      </c>
      <c r="C371" t="s">
        <v>434</v>
      </c>
      <c r="D371" t="s">
        <v>435</v>
      </c>
      <c r="E371" t="s">
        <v>298</v>
      </c>
      <c r="F371">
        <v>20061020</v>
      </c>
      <c r="J371" s="99"/>
    </row>
    <row r="372" spans="1:10" x14ac:dyDescent="0.25">
      <c r="A372" t="s">
        <v>295</v>
      </c>
      <c r="B372" t="s">
        <v>417</v>
      </c>
      <c r="C372" t="s">
        <v>432</v>
      </c>
      <c r="D372" t="s">
        <v>433</v>
      </c>
      <c r="E372" t="s">
        <v>298</v>
      </c>
      <c r="F372">
        <v>20061018</v>
      </c>
      <c r="J372" s="99"/>
    </row>
    <row r="373" spans="1:10" x14ac:dyDescent="0.25">
      <c r="A373" t="s">
        <v>295</v>
      </c>
      <c r="B373" t="s">
        <v>417</v>
      </c>
      <c r="C373" t="s">
        <v>432</v>
      </c>
      <c r="D373" t="s">
        <v>433</v>
      </c>
      <c r="E373" t="s">
        <v>298</v>
      </c>
      <c r="F373">
        <v>20061019</v>
      </c>
      <c r="J373" s="99"/>
    </row>
    <row r="374" spans="1:10" x14ac:dyDescent="0.25">
      <c r="A374" t="s">
        <v>295</v>
      </c>
      <c r="B374" t="s">
        <v>417</v>
      </c>
      <c r="C374" t="s">
        <v>432</v>
      </c>
      <c r="D374" t="s">
        <v>433</v>
      </c>
      <c r="E374" t="s">
        <v>298</v>
      </c>
      <c r="F374">
        <v>20061023</v>
      </c>
      <c r="J374" s="99"/>
    </row>
    <row r="375" spans="1:10" x14ac:dyDescent="0.25">
      <c r="A375" t="s">
        <v>295</v>
      </c>
      <c r="B375" t="s">
        <v>417</v>
      </c>
      <c r="C375" t="s">
        <v>432</v>
      </c>
      <c r="D375" t="s">
        <v>433</v>
      </c>
      <c r="E375" t="s">
        <v>298</v>
      </c>
      <c r="F375">
        <v>20061025</v>
      </c>
      <c r="J375" s="99"/>
    </row>
    <row r="376" spans="1:10" x14ac:dyDescent="0.25">
      <c r="A376" t="s">
        <v>295</v>
      </c>
      <c r="B376" t="s">
        <v>417</v>
      </c>
      <c r="C376" t="s">
        <v>434</v>
      </c>
      <c r="D376" t="s">
        <v>435</v>
      </c>
      <c r="E376" t="s">
        <v>298</v>
      </c>
      <c r="F376">
        <v>20061101</v>
      </c>
      <c r="J376" s="99"/>
    </row>
    <row r="377" spans="1:10" x14ac:dyDescent="0.25">
      <c r="A377" t="s">
        <v>295</v>
      </c>
      <c r="B377" t="s">
        <v>417</v>
      </c>
      <c r="C377" t="s">
        <v>430</v>
      </c>
      <c r="D377" t="s">
        <v>431</v>
      </c>
      <c r="E377" t="s">
        <v>298</v>
      </c>
      <c r="F377">
        <v>20061031</v>
      </c>
      <c r="J377" s="99"/>
    </row>
    <row r="378" spans="1:10" x14ac:dyDescent="0.25">
      <c r="A378" t="s">
        <v>295</v>
      </c>
      <c r="B378" t="s">
        <v>417</v>
      </c>
      <c r="C378" t="s">
        <v>430</v>
      </c>
      <c r="D378" t="s">
        <v>431</v>
      </c>
      <c r="E378" t="s">
        <v>298</v>
      </c>
      <c r="F378">
        <v>20061101</v>
      </c>
      <c r="J378" s="99"/>
    </row>
    <row r="379" spans="1:10" x14ac:dyDescent="0.25">
      <c r="A379" t="s">
        <v>295</v>
      </c>
      <c r="B379" t="s">
        <v>417</v>
      </c>
      <c r="C379" t="s">
        <v>422</v>
      </c>
      <c r="D379" t="s">
        <v>423</v>
      </c>
      <c r="E379" t="s">
        <v>298</v>
      </c>
      <c r="F379">
        <v>20061107</v>
      </c>
      <c r="J379" s="99"/>
    </row>
    <row r="380" spans="1:10" x14ac:dyDescent="0.25">
      <c r="A380" t="s">
        <v>295</v>
      </c>
      <c r="B380" t="s">
        <v>417</v>
      </c>
      <c r="C380" t="s">
        <v>434</v>
      </c>
      <c r="D380" t="s">
        <v>435</v>
      </c>
      <c r="E380" t="s">
        <v>298</v>
      </c>
      <c r="F380">
        <v>20061101</v>
      </c>
      <c r="J380" s="99"/>
    </row>
    <row r="381" spans="1:10" x14ac:dyDescent="0.25">
      <c r="A381" t="s">
        <v>295</v>
      </c>
      <c r="B381" t="s">
        <v>417</v>
      </c>
      <c r="C381" t="s">
        <v>434</v>
      </c>
      <c r="D381" t="s">
        <v>435</v>
      </c>
      <c r="E381" t="s">
        <v>298</v>
      </c>
      <c r="F381">
        <v>20061027</v>
      </c>
      <c r="J381" s="99"/>
    </row>
    <row r="382" spans="1:10" x14ac:dyDescent="0.25">
      <c r="A382" t="s">
        <v>295</v>
      </c>
      <c r="B382" t="s">
        <v>417</v>
      </c>
      <c r="C382" t="s">
        <v>432</v>
      </c>
      <c r="D382" t="s">
        <v>433</v>
      </c>
      <c r="E382" t="s">
        <v>298</v>
      </c>
      <c r="F382">
        <v>20061031</v>
      </c>
      <c r="J382" s="99"/>
    </row>
    <row r="383" spans="1:10" x14ac:dyDescent="0.25">
      <c r="A383" t="s">
        <v>295</v>
      </c>
      <c r="B383" t="s">
        <v>417</v>
      </c>
      <c r="C383" t="s">
        <v>432</v>
      </c>
      <c r="D383" t="s">
        <v>433</v>
      </c>
      <c r="E383" t="s">
        <v>298</v>
      </c>
      <c r="F383">
        <v>20061012</v>
      </c>
      <c r="J383" s="99"/>
    </row>
    <row r="384" spans="1:10" x14ac:dyDescent="0.25">
      <c r="A384" t="s">
        <v>295</v>
      </c>
      <c r="B384" t="s">
        <v>417</v>
      </c>
      <c r="C384" t="s">
        <v>432</v>
      </c>
      <c r="D384" t="s">
        <v>433</v>
      </c>
      <c r="E384" t="s">
        <v>298</v>
      </c>
      <c r="F384">
        <v>20061017</v>
      </c>
      <c r="J384" s="99"/>
    </row>
    <row r="385" spans="1:10" x14ac:dyDescent="0.25">
      <c r="A385" t="s">
        <v>295</v>
      </c>
      <c r="B385" t="s">
        <v>417</v>
      </c>
      <c r="C385" t="s">
        <v>432</v>
      </c>
      <c r="D385" t="s">
        <v>433</v>
      </c>
      <c r="E385" t="s">
        <v>298</v>
      </c>
      <c r="F385">
        <v>20061023</v>
      </c>
      <c r="J385" s="99"/>
    </row>
    <row r="386" spans="1:10" x14ac:dyDescent="0.25">
      <c r="A386" t="s">
        <v>295</v>
      </c>
      <c r="B386" t="s">
        <v>417</v>
      </c>
      <c r="C386" t="s">
        <v>432</v>
      </c>
      <c r="D386" t="s">
        <v>433</v>
      </c>
      <c r="E386" t="s">
        <v>298</v>
      </c>
      <c r="F386">
        <v>20061025</v>
      </c>
      <c r="J386" s="99"/>
    </row>
    <row r="387" spans="1:10" x14ac:dyDescent="0.25">
      <c r="A387" t="s">
        <v>295</v>
      </c>
      <c r="B387" t="s">
        <v>417</v>
      </c>
      <c r="C387" t="s">
        <v>432</v>
      </c>
      <c r="D387" t="s">
        <v>433</v>
      </c>
      <c r="E387" t="s">
        <v>298</v>
      </c>
      <c r="F387">
        <v>20061031</v>
      </c>
      <c r="J387" s="99"/>
    </row>
    <row r="388" spans="1:10" x14ac:dyDescent="0.25">
      <c r="A388" t="s">
        <v>295</v>
      </c>
      <c r="B388" t="s">
        <v>417</v>
      </c>
      <c r="C388" t="s">
        <v>432</v>
      </c>
      <c r="D388" t="s">
        <v>433</v>
      </c>
      <c r="E388" t="s">
        <v>298</v>
      </c>
      <c r="F388">
        <v>20061031</v>
      </c>
      <c r="J388" s="99"/>
    </row>
    <row r="389" spans="1:10" x14ac:dyDescent="0.25">
      <c r="A389" t="s">
        <v>295</v>
      </c>
      <c r="B389" t="s">
        <v>417</v>
      </c>
      <c r="C389" t="s">
        <v>432</v>
      </c>
      <c r="D389" t="s">
        <v>433</v>
      </c>
      <c r="E389" t="s">
        <v>298</v>
      </c>
      <c r="F389">
        <v>20061030</v>
      </c>
      <c r="J389" s="99"/>
    </row>
    <row r="390" spans="1:10" x14ac:dyDescent="0.25">
      <c r="A390" t="s">
        <v>295</v>
      </c>
      <c r="B390" t="s">
        <v>417</v>
      </c>
      <c r="C390" t="s">
        <v>430</v>
      </c>
      <c r="D390" t="s">
        <v>431</v>
      </c>
      <c r="E390" t="s">
        <v>298</v>
      </c>
      <c r="F390">
        <v>20061023</v>
      </c>
      <c r="J390" s="99"/>
    </row>
    <row r="391" spans="1:10" x14ac:dyDescent="0.25">
      <c r="A391" t="s">
        <v>295</v>
      </c>
      <c r="B391" t="s">
        <v>417</v>
      </c>
      <c r="C391" t="s">
        <v>436</v>
      </c>
      <c r="D391" t="s">
        <v>437</v>
      </c>
      <c r="E391" t="s">
        <v>298</v>
      </c>
      <c r="F391">
        <v>20061214</v>
      </c>
      <c r="J391" s="99"/>
    </row>
    <row r="392" spans="1:10" x14ac:dyDescent="0.25">
      <c r="A392" t="s">
        <v>295</v>
      </c>
      <c r="B392" t="s">
        <v>417</v>
      </c>
      <c r="C392" t="s">
        <v>436</v>
      </c>
      <c r="D392" t="s">
        <v>437</v>
      </c>
      <c r="E392" t="s">
        <v>298</v>
      </c>
      <c r="F392">
        <v>20061213</v>
      </c>
      <c r="J392" s="99"/>
    </row>
    <row r="393" spans="1:10" x14ac:dyDescent="0.25">
      <c r="A393" t="s">
        <v>295</v>
      </c>
      <c r="B393" t="s">
        <v>417</v>
      </c>
      <c r="C393" t="s">
        <v>426</v>
      </c>
      <c r="D393" t="s">
        <v>427</v>
      </c>
      <c r="E393" t="s">
        <v>298</v>
      </c>
      <c r="F393">
        <v>20061109</v>
      </c>
      <c r="J393" s="99"/>
    </row>
    <row r="394" spans="1:10" x14ac:dyDescent="0.25">
      <c r="A394" t="s">
        <v>295</v>
      </c>
      <c r="B394" t="s">
        <v>417</v>
      </c>
      <c r="C394" t="s">
        <v>436</v>
      </c>
      <c r="D394" t="s">
        <v>437</v>
      </c>
      <c r="E394" t="s">
        <v>298</v>
      </c>
      <c r="F394">
        <v>20061213</v>
      </c>
      <c r="J394" s="99"/>
    </row>
    <row r="395" spans="1:10" x14ac:dyDescent="0.25">
      <c r="A395" t="s">
        <v>295</v>
      </c>
      <c r="B395" t="s">
        <v>417</v>
      </c>
      <c r="C395" t="s">
        <v>438</v>
      </c>
      <c r="D395" t="s">
        <v>439</v>
      </c>
      <c r="E395" t="s">
        <v>298</v>
      </c>
      <c r="F395">
        <v>20140116</v>
      </c>
      <c r="J395" s="99"/>
    </row>
    <row r="396" spans="1:10" x14ac:dyDescent="0.25">
      <c r="A396" t="s">
        <v>295</v>
      </c>
      <c r="B396" t="s">
        <v>417</v>
      </c>
      <c r="C396" t="s">
        <v>440</v>
      </c>
      <c r="D396" t="s">
        <v>441</v>
      </c>
      <c r="E396" t="s">
        <v>298</v>
      </c>
      <c r="F396">
        <v>20140119</v>
      </c>
      <c r="J396" s="99"/>
    </row>
    <row r="397" spans="1:10" x14ac:dyDescent="0.25">
      <c r="A397" t="s">
        <v>295</v>
      </c>
      <c r="B397" t="s">
        <v>417</v>
      </c>
      <c r="C397" t="s">
        <v>432</v>
      </c>
      <c r="D397" t="s">
        <v>433</v>
      </c>
      <c r="E397" t="s">
        <v>298</v>
      </c>
      <c r="F397">
        <v>20140112</v>
      </c>
      <c r="J397" s="99"/>
    </row>
    <row r="398" spans="1:10" x14ac:dyDescent="0.25">
      <c r="A398" t="s">
        <v>295</v>
      </c>
      <c r="B398" t="s">
        <v>417</v>
      </c>
      <c r="C398" t="s">
        <v>432</v>
      </c>
      <c r="D398" t="s">
        <v>433</v>
      </c>
      <c r="E398" t="s">
        <v>298</v>
      </c>
      <c r="F398">
        <v>20140116</v>
      </c>
      <c r="J398" s="99"/>
    </row>
    <row r="399" spans="1:10" x14ac:dyDescent="0.25">
      <c r="A399" t="s">
        <v>295</v>
      </c>
      <c r="B399" t="s">
        <v>417</v>
      </c>
      <c r="C399" t="s">
        <v>432</v>
      </c>
      <c r="D399" t="s">
        <v>433</v>
      </c>
      <c r="E399" t="s">
        <v>298</v>
      </c>
      <c r="F399">
        <v>20140118</v>
      </c>
      <c r="J399" s="99"/>
    </row>
    <row r="400" spans="1:10" x14ac:dyDescent="0.25">
      <c r="A400" t="s">
        <v>295</v>
      </c>
      <c r="B400" t="s">
        <v>417</v>
      </c>
      <c r="C400" t="s">
        <v>432</v>
      </c>
      <c r="D400" t="s">
        <v>433</v>
      </c>
      <c r="E400" t="s">
        <v>298</v>
      </c>
      <c r="F400">
        <v>20140119</v>
      </c>
      <c r="J400" s="99"/>
    </row>
    <row r="401" spans="1:10" x14ac:dyDescent="0.25">
      <c r="A401" t="s">
        <v>295</v>
      </c>
      <c r="B401" t="s">
        <v>417</v>
      </c>
      <c r="C401" t="s">
        <v>432</v>
      </c>
      <c r="D401" t="s">
        <v>433</v>
      </c>
      <c r="E401" t="s">
        <v>298</v>
      </c>
      <c r="F401">
        <v>20140124</v>
      </c>
      <c r="J401" s="99"/>
    </row>
    <row r="402" spans="1:10" x14ac:dyDescent="0.25">
      <c r="A402" t="s">
        <v>295</v>
      </c>
      <c r="B402" t="s">
        <v>417</v>
      </c>
      <c r="C402" t="s">
        <v>432</v>
      </c>
      <c r="D402" t="s">
        <v>433</v>
      </c>
      <c r="E402" t="s">
        <v>298</v>
      </c>
      <c r="F402">
        <v>20140118</v>
      </c>
      <c r="J402" s="99"/>
    </row>
    <row r="403" spans="1:10" x14ac:dyDescent="0.25">
      <c r="A403" t="s">
        <v>295</v>
      </c>
      <c r="B403" t="s">
        <v>417</v>
      </c>
      <c r="C403" t="s">
        <v>432</v>
      </c>
      <c r="D403" t="s">
        <v>433</v>
      </c>
      <c r="E403" t="s">
        <v>298</v>
      </c>
      <c r="F403">
        <v>20140108</v>
      </c>
      <c r="J403" s="99"/>
    </row>
    <row r="404" spans="1:10" x14ac:dyDescent="0.25">
      <c r="A404" t="s">
        <v>295</v>
      </c>
      <c r="B404" t="s">
        <v>417</v>
      </c>
      <c r="C404" t="s">
        <v>432</v>
      </c>
      <c r="D404" t="s">
        <v>433</v>
      </c>
      <c r="E404" t="s">
        <v>298</v>
      </c>
      <c r="F404">
        <v>20140118</v>
      </c>
      <c r="J404" s="99"/>
    </row>
    <row r="405" spans="1:10" x14ac:dyDescent="0.25">
      <c r="A405" t="s">
        <v>295</v>
      </c>
      <c r="B405" t="s">
        <v>417</v>
      </c>
      <c r="C405" t="s">
        <v>432</v>
      </c>
      <c r="D405" t="s">
        <v>433</v>
      </c>
      <c r="E405" t="s">
        <v>298</v>
      </c>
      <c r="F405">
        <v>20140119</v>
      </c>
      <c r="J405" s="99"/>
    </row>
    <row r="406" spans="1:10" x14ac:dyDescent="0.25">
      <c r="A406" t="s">
        <v>295</v>
      </c>
      <c r="B406" t="s">
        <v>417</v>
      </c>
      <c r="C406" t="s">
        <v>432</v>
      </c>
      <c r="D406" t="s">
        <v>433</v>
      </c>
      <c r="E406" t="s">
        <v>298</v>
      </c>
      <c r="F406">
        <v>20140118</v>
      </c>
      <c r="J406" s="99"/>
    </row>
    <row r="407" spans="1:10" x14ac:dyDescent="0.25">
      <c r="A407" t="s">
        <v>295</v>
      </c>
      <c r="B407" t="s">
        <v>417</v>
      </c>
      <c r="C407" t="s">
        <v>432</v>
      </c>
      <c r="D407" t="s">
        <v>433</v>
      </c>
      <c r="E407" t="s">
        <v>298</v>
      </c>
      <c r="F407">
        <v>20140119</v>
      </c>
      <c r="J407" s="99"/>
    </row>
    <row r="408" spans="1:10" x14ac:dyDescent="0.25">
      <c r="A408" t="s">
        <v>295</v>
      </c>
      <c r="B408" t="s">
        <v>417</v>
      </c>
      <c r="C408" t="s">
        <v>432</v>
      </c>
      <c r="D408" t="s">
        <v>433</v>
      </c>
      <c r="E408" t="s">
        <v>298</v>
      </c>
      <c r="F408">
        <v>20140115</v>
      </c>
      <c r="J408" s="99"/>
    </row>
    <row r="409" spans="1:10" x14ac:dyDescent="0.25">
      <c r="A409" t="s">
        <v>295</v>
      </c>
      <c r="B409" t="s">
        <v>417</v>
      </c>
      <c r="C409" t="s">
        <v>432</v>
      </c>
      <c r="D409" t="s">
        <v>433</v>
      </c>
      <c r="E409" t="s">
        <v>298</v>
      </c>
      <c r="F409">
        <v>20140116</v>
      </c>
      <c r="J409" s="99"/>
    </row>
    <row r="410" spans="1:10" x14ac:dyDescent="0.25">
      <c r="A410" t="s">
        <v>295</v>
      </c>
      <c r="B410" t="s">
        <v>417</v>
      </c>
      <c r="C410" t="s">
        <v>432</v>
      </c>
      <c r="D410" t="s">
        <v>433</v>
      </c>
      <c r="E410" t="s">
        <v>298</v>
      </c>
      <c r="F410">
        <v>20140118</v>
      </c>
      <c r="J410" s="99"/>
    </row>
    <row r="411" spans="1:10" x14ac:dyDescent="0.25">
      <c r="A411" t="s">
        <v>295</v>
      </c>
      <c r="B411" t="s">
        <v>417</v>
      </c>
      <c r="C411" t="s">
        <v>442</v>
      </c>
      <c r="D411" t="s">
        <v>443</v>
      </c>
      <c r="E411" t="s">
        <v>298</v>
      </c>
      <c r="F411">
        <v>20140130</v>
      </c>
      <c r="J411" s="99"/>
    </row>
    <row r="412" spans="1:10" x14ac:dyDescent="0.25">
      <c r="A412" t="s">
        <v>295</v>
      </c>
      <c r="B412" t="s">
        <v>417</v>
      </c>
      <c r="C412" t="s">
        <v>440</v>
      </c>
      <c r="D412" t="s">
        <v>441</v>
      </c>
      <c r="E412" t="s">
        <v>298</v>
      </c>
      <c r="F412">
        <v>20140201</v>
      </c>
      <c r="J412" s="99"/>
    </row>
    <row r="413" spans="1:10" x14ac:dyDescent="0.25">
      <c r="A413" t="s">
        <v>295</v>
      </c>
      <c r="B413" t="s">
        <v>417</v>
      </c>
      <c r="C413" t="s">
        <v>444</v>
      </c>
      <c r="D413" t="s">
        <v>445</v>
      </c>
      <c r="E413" t="s">
        <v>298</v>
      </c>
      <c r="F413">
        <v>20140206</v>
      </c>
      <c r="J413" s="99"/>
    </row>
    <row r="414" spans="1:10" x14ac:dyDescent="0.25">
      <c r="A414" t="s">
        <v>295</v>
      </c>
      <c r="B414" t="s">
        <v>417</v>
      </c>
      <c r="C414" t="s">
        <v>446</v>
      </c>
      <c r="D414" t="s">
        <v>447</v>
      </c>
      <c r="E414" t="s">
        <v>298</v>
      </c>
      <c r="F414">
        <v>20140206</v>
      </c>
      <c r="J414" s="99"/>
    </row>
    <row r="415" spans="1:10" x14ac:dyDescent="0.25">
      <c r="A415" t="s">
        <v>295</v>
      </c>
      <c r="B415" t="s">
        <v>417</v>
      </c>
      <c r="C415" t="s">
        <v>448</v>
      </c>
      <c r="D415" t="s">
        <v>449</v>
      </c>
      <c r="E415" t="s">
        <v>298</v>
      </c>
      <c r="F415">
        <v>20140206</v>
      </c>
      <c r="J415" s="99"/>
    </row>
    <row r="416" spans="1:10" x14ac:dyDescent="0.25">
      <c r="A416" t="s">
        <v>295</v>
      </c>
      <c r="B416" t="s">
        <v>417</v>
      </c>
      <c r="C416" t="s">
        <v>446</v>
      </c>
      <c r="D416" t="s">
        <v>447</v>
      </c>
      <c r="E416" t="s">
        <v>298</v>
      </c>
      <c r="F416">
        <v>20140207</v>
      </c>
      <c r="J416" s="99"/>
    </row>
    <row r="417" spans="1:10" x14ac:dyDescent="0.25">
      <c r="A417" t="s">
        <v>295</v>
      </c>
      <c r="B417" t="s">
        <v>417</v>
      </c>
      <c r="C417" t="s">
        <v>442</v>
      </c>
      <c r="D417" t="s">
        <v>443</v>
      </c>
      <c r="E417" t="s">
        <v>298</v>
      </c>
      <c r="F417">
        <v>20140130</v>
      </c>
      <c r="J417" s="99"/>
    </row>
    <row r="418" spans="1:10" x14ac:dyDescent="0.25">
      <c r="A418" t="s">
        <v>295</v>
      </c>
      <c r="B418" t="s">
        <v>417</v>
      </c>
      <c r="C418" t="s">
        <v>442</v>
      </c>
      <c r="D418" t="s">
        <v>443</v>
      </c>
      <c r="E418" t="s">
        <v>298</v>
      </c>
      <c r="F418">
        <v>20140209</v>
      </c>
      <c r="J418" s="99"/>
    </row>
    <row r="419" spans="1:10" x14ac:dyDescent="0.25">
      <c r="A419" t="s">
        <v>295</v>
      </c>
      <c r="B419" t="s">
        <v>417</v>
      </c>
      <c r="C419" t="s">
        <v>450</v>
      </c>
      <c r="D419" t="s">
        <v>451</v>
      </c>
      <c r="E419" t="s">
        <v>298</v>
      </c>
      <c r="F419">
        <v>20140117</v>
      </c>
      <c r="J419" s="99"/>
    </row>
    <row r="420" spans="1:10" x14ac:dyDescent="0.25">
      <c r="A420" t="s">
        <v>295</v>
      </c>
      <c r="B420" t="s">
        <v>417</v>
      </c>
      <c r="C420" t="s">
        <v>450</v>
      </c>
      <c r="D420" t="s">
        <v>451</v>
      </c>
      <c r="E420" t="s">
        <v>298</v>
      </c>
      <c r="F420">
        <v>20140125</v>
      </c>
      <c r="J420" s="99"/>
    </row>
    <row r="421" spans="1:10" x14ac:dyDescent="0.25">
      <c r="A421" t="s">
        <v>295</v>
      </c>
      <c r="B421" t="s">
        <v>417</v>
      </c>
      <c r="C421" t="s">
        <v>450</v>
      </c>
      <c r="D421" t="s">
        <v>451</v>
      </c>
      <c r="E421" t="s">
        <v>298</v>
      </c>
      <c r="F421">
        <v>20140130</v>
      </c>
      <c r="J421" s="99"/>
    </row>
    <row r="422" spans="1:10" x14ac:dyDescent="0.25">
      <c r="A422" t="s">
        <v>295</v>
      </c>
      <c r="B422" t="s">
        <v>417</v>
      </c>
      <c r="C422" t="s">
        <v>450</v>
      </c>
      <c r="D422" t="s">
        <v>451</v>
      </c>
      <c r="E422" t="s">
        <v>298</v>
      </c>
      <c r="F422">
        <v>20140206</v>
      </c>
      <c r="J422" s="99"/>
    </row>
    <row r="423" spans="1:10" x14ac:dyDescent="0.25">
      <c r="A423" t="s">
        <v>295</v>
      </c>
      <c r="B423" t="s">
        <v>417</v>
      </c>
      <c r="C423" t="s">
        <v>450</v>
      </c>
      <c r="D423" t="s">
        <v>451</v>
      </c>
      <c r="E423" t="s">
        <v>298</v>
      </c>
      <c r="F423">
        <v>20140207</v>
      </c>
      <c r="J423" s="99"/>
    </row>
    <row r="424" spans="1:10" x14ac:dyDescent="0.25">
      <c r="A424" t="s">
        <v>295</v>
      </c>
      <c r="B424" t="s">
        <v>417</v>
      </c>
      <c r="C424" t="s">
        <v>432</v>
      </c>
      <c r="D424" t="s">
        <v>433</v>
      </c>
      <c r="E424" t="s">
        <v>298</v>
      </c>
      <c r="F424">
        <v>20140201</v>
      </c>
      <c r="J424" s="99"/>
    </row>
    <row r="425" spans="1:10" x14ac:dyDescent="0.25">
      <c r="A425" t="s">
        <v>295</v>
      </c>
      <c r="B425" t="s">
        <v>417</v>
      </c>
      <c r="C425" t="s">
        <v>432</v>
      </c>
      <c r="D425" t="s">
        <v>433</v>
      </c>
      <c r="E425" t="s">
        <v>298</v>
      </c>
      <c r="F425">
        <v>20140129</v>
      </c>
      <c r="J425" s="99"/>
    </row>
    <row r="426" spans="1:10" x14ac:dyDescent="0.25">
      <c r="A426" t="s">
        <v>295</v>
      </c>
      <c r="B426" t="s">
        <v>417</v>
      </c>
      <c r="C426" t="s">
        <v>432</v>
      </c>
      <c r="D426" t="s">
        <v>433</v>
      </c>
      <c r="E426" t="s">
        <v>298</v>
      </c>
      <c r="F426">
        <v>20140130</v>
      </c>
      <c r="J426" s="99"/>
    </row>
    <row r="427" spans="1:10" x14ac:dyDescent="0.25">
      <c r="A427" t="s">
        <v>295</v>
      </c>
      <c r="B427" t="s">
        <v>417</v>
      </c>
      <c r="C427" t="s">
        <v>432</v>
      </c>
      <c r="D427" t="s">
        <v>433</v>
      </c>
      <c r="E427" t="s">
        <v>298</v>
      </c>
      <c r="F427">
        <v>20140131</v>
      </c>
      <c r="J427" s="99"/>
    </row>
    <row r="428" spans="1:10" x14ac:dyDescent="0.25">
      <c r="A428" t="s">
        <v>295</v>
      </c>
      <c r="B428" t="s">
        <v>417</v>
      </c>
      <c r="C428" t="s">
        <v>432</v>
      </c>
      <c r="D428" t="s">
        <v>433</v>
      </c>
      <c r="E428" t="s">
        <v>298</v>
      </c>
      <c r="F428">
        <v>20140201</v>
      </c>
      <c r="J428" s="99"/>
    </row>
    <row r="429" spans="1:10" x14ac:dyDescent="0.25">
      <c r="A429" t="s">
        <v>295</v>
      </c>
      <c r="B429" t="s">
        <v>417</v>
      </c>
      <c r="C429" t="s">
        <v>432</v>
      </c>
      <c r="D429" t="s">
        <v>433</v>
      </c>
      <c r="E429" t="s">
        <v>298</v>
      </c>
      <c r="F429">
        <v>20140202</v>
      </c>
      <c r="J429" s="99"/>
    </row>
    <row r="430" spans="1:10" x14ac:dyDescent="0.25">
      <c r="A430" t="s">
        <v>295</v>
      </c>
      <c r="B430" t="s">
        <v>417</v>
      </c>
      <c r="C430" t="s">
        <v>450</v>
      </c>
      <c r="D430" t="s">
        <v>451</v>
      </c>
      <c r="E430" t="s">
        <v>298</v>
      </c>
      <c r="F430">
        <v>20140116</v>
      </c>
      <c r="J430" s="99"/>
    </row>
    <row r="431" spans="1:10" x14ac:dyDescent="0.25">
      <c r="A431" t="s">
        <v>295</v>
      </c>
      <c r="B431" t="s">
        <v>417</v>
      </c>
      <c r="C431" t="s">
        <v>432</v>
      </c>
      <c r="D431" t="s">
        <v>433</v>
      </c>
      <c r="E431" t="s">
        <v>298</v>
      </c>
      <c r="F431">
        <v>20140207</v>
      </c>
      <c r="J431" s="99"/>
    </row>
    <row r="432" spans="1:10" x14ac:dyDescent="0.25">
      <c r="A432" t="s">
        <v>295</v>
      </c>
      <c r="B432" t="s">
        <v>417</v>
      </c>
      <c r="C432" t="s">
        <v>448</v>
      </c>
      <c r="D432" t="s">
        <v>449</v>
      </c>
      <c r="E432" t="s">
        <v>298</v>
      </c>
      <c r="F432">
        <v>20140212</v>
      </c>
      <c r="J432" s="99"/>
    </row>
    <row r="433" spans="1:10" x14ac:dyDescent="0.25">
      <c r="A433" t="s">
        <v>295</v>
      </c>
      <c r="B433" t="s">
        <v>417</v>
      </c>
      <c r="C433" t="s">
        <v>448</v>
      </c>
      <c r="D433" t="s">
        <v>449</v>
      </c>
      <c r="E433" t="s">
        <v>298</v>
      </c>
      <c r="F433">
        <v>20140215</v>
      </c>
      <c r="J433" s="99"/>
    </row>
    <row r="434" spans="1:10" x14ac:dyDescent="0.25">
      <c r="A434" t="s">
        <v>295</v>
      </c>
      <c r="B434" t="s">
        <v>417</v>
      </c>
      <c r="C434" t="s">
        <v>448</v>
      </c>
      <c r="D434" t="s">
        <v>449</v>
      </c>
      <c r="E434" t="s">
        <v>298</v>
      </c>
      <c r="F434">
        <v>20140209</v>
      </c>
      <c r="J434" s="99"/>
    </row>
    <row r="435" spans="1:10" x14ac:dyDescent="0.25">
      <c r="A435" t="s">
        <v>295</v>
      </c>
      <c r="B435" t="s">
        <v>417</v>
      </c>
      <c r="C435" t="s">
        <v>452</v>
      </c>
      <c r="D435" t="s">
        <v>453</v>
      </c>
      <c r="E435" t="s">
        <v>298</v>
      </c>
      <c r="F435">
        <v>20140213</v>
      </c>
      <c r="J435" s="99"/>
    </row>
    <row r="436" spans="1:10" x14ac:dyDescent="0.25">
      <c r="A436" t="s">
        <v>295</v>
      </c>
      <c r="B436" t="s">
        <v>417</v>
      </c>
      <c r="C436" t="s">
        <v>446</v>
      </c>
      <c r="D436" t="s">
        <v>447</v>
      </c>
      <c r="E436" t="s">
        <v>298</v>
      </c>
      <c r="F436">
        <v>20140213</v>
      </c>
      <c r="J436" s="99"/>
    </row>
    <row r="437" spans="1:10" x14ac:dyDescent="0.25">
      <c r="A437" t="s">
        <v>295</v>
      </c>
      <c r="B437" t="s">
        <v>417</v>
      </c>
      <c r="C437" t="s">
        <v>444</v>
      </c>
      <c r="D437" t="s">
        <v>445</v>
      </c>
      <c r="E437" t="s">
        <v>298</v>
      </c>
      <c r="F437">
        <v>20140213</v>
      </c>
      <c r="J437" s="99"/>
    </row>
    <row r="438" spans="1:10" x14ac:dyDescent="0.25">
      <c r="A438" t="s">
        <v>295</v>
      </c>
      <c r="B438" t="s">
        <v>417</v>
      </c>
      <c r="C438" t="s">
        <v>454</v>
      </c>
      <c r="D438" t="s">
        <v>455</v>
      </c>
      <c r="E438" t="s">
        <v>298</v>
      </c>
      <c r="F438">
        <v>20140213</v>
      </c>
      <c r="J438" s="99"/>
    </row>
    <row r="439" spans="1:10" x14ac:dyDescent="0.25">
      <c r="A439" t="s">
        <v>295</v>
      </c>
      <c r="B439" t="s">
        <v>417</v>
      </c>
      <c r="C439" t="s">
        <v>456</v>
      </c>
      <c r="D439" t="s">
        <v>457</v>
      </c>
      <c r="E439" t="s">
        <v>298</v>
      </c>
      <c r="F439">
        <v>20140213</v>
      </c>
      <c r="J439" s="99"/>
    </row>
    <row r="440" spans="1:10" x14ac:dyDescent="0.25">
      <c r="A440" t="s">
        <v>295</v>
      </c>
      <c r="B440" t="s">
        <v>417</v>
      </c>
      <c r="C440" t="s">
        <v>456</v>
      </c>
      <c r="D440" t="s">
        <v>457</v>
      </c>
      <c r="E440" t="s">
        <v>298</v>
      </c>
      <c r="F440">
        <v>20140215</v>
      </c>
      <c r="J440" s="99"/>
    </row>
    <row r="441" spans="1:10" x14ac:dyDescent="0.25">
      <c r="A441" t="s">
        <v>295</v>
      </c>
      <c r="B441" t="s">
        <v>417</v>
      </c>
      <c r="C441" t="s">
        <v>454</v>
      </c>
      <c r="D441" t="s">
        <v>455</v>
      </c>
      <c r="E441" t="s">
        <v>298</v>
      </c>
      <c r="F441">
        <v>20140215</v>
      </c>
      <c r="J441" s="99"/>
    </row>
    <row r="442" spans="1:10" x14ac:dyDescent="0.25">
      <c r="A442" t="s">
        <v>295</v>
      </c>
      <c r="B442" t="s">
        <v>417</v>
      </c>
      <c r="C442" t="s">
        <v>452</v>
      </c>
      <c r="D442" t="s">
        <v>453</v>
      </c>
      <c r="E442" t="s">
        <v>298</v>
      </c>
      <c r="F442">
        <v>20140215</v>
      </c>
      <c r="J442" s="99"/>
    </row>
    <row r="443" spans="1:10" x14ac:dyDescent="0.25">
      <c r="A443" t="s">
        <v>295</v>
      </c>
      <c r="B443" t="s">
        <v>417</v>
      </c>
      <c r="C443" t="s">
        <v>446</v>
      </c>
      <c r="D443" t="s">
        <v>447</v>
      </c>
      <c r="E443" t="s">
        <v>298</v>
      </c>
      <c r="F443">
        <v>20140215</v>
      </c>
      <c r="J443" s="99"/>
    </row>
    <row r="444" spans="1:10" x14ac:dyDescent="0.25">
      <c r="A444" t="s">
        <v>295</v>
      </c>
      <c r="B444" t="s">
        <v>417</v>
      </c>
      <c r="C444" t="s">
        <v>444</v>
      </c>
      <c r="D444" t="s">
        <v>445</v>
      </c>
      <c r="E444" t="s">
        <v>298</v>
      </c>
      <c r="F444">
        <v>20140221</v>
      </c>
      <c r="J444" s="99"/>
    </row>
    <row r="445" spans="1:10" x14ac:dyDescent="0.25">
      <c r="A445" t="s">
        <v>295</v>
      </c>
      <c r="B445" t="s">
        <v>417</v>
      </c>
      <c r="C445" t="s">
        <v>448</v>
      </c>
      <c r="D445" t="s">
        <v>449</v>
      </c>
      <c r="E445" t="s">
        <v>298</v>
      </c>
      <c r="F445">
        <v>20140209</v>
      </c>
      <c r="J445" s="99"/>
    </row>
    <row r="446" spans="1:10" x14ac:dyDescent="0.25">
      <c r="A446" t="s">
        <v>295</v>
      </c>
      <c r="B446" t="s">
        <v>417</v>
      </c>
      <c r="C446" t="s">
        <v>456</v>
      </c>
      <c r="D446" t="s">
        <v>457</v>
      </c>
      <c r="E446" t="s">
        <v>298</v>
      </c>
      <c r="F446">
        <v>20140215</v>
      </c>
      <c r="J446" s="99"/>
    </row>
    <row r="447" spans="1:10" x14ac:dyDescent="0.25">
      <c r="A447" t="s">
        <v>295</v>
      </c>
      <c r="B447" t="s">
        <v>417</v>
      </c>
      <c r="C447" t="s">
        <v>454</v>
      </c>
      <c r="D447" t="s">
        <v>455</v>
      </c>
      <c r="E447" t="s">
        <v>298</v>
      </c>
      <c r="F447">
        <v>20140215</v>
      </c>
      <c r="J447" s="99"/>
    </row>
    <row r="448" spans="1:10" x14ac:dyDescent="0.25">
      <c r="A448" t="s">
        <v>295</v>
      </c>
      <c r="B448" t="s">
        <v>417</v>
      </c>
      <c r="C448" t="s">
        <v>446</v>
      </c>
      <c r="D448" t="s">
        <v>447</v>
      </c>
      <c r="E448" t="s">
        <v>298</v>
      </c>
      <c r="F448">
        <v>20140215</v>
      </c>
      <c r="J448" s="99"/>
    </row>
    <row r="449" spans="1:10" x14ac:dyDescent="0.25">
      <c r="A449" t="s">
        <v>295</v>
      </c>
      <c r="B449" t="s">
        <v>417</v>
      </c>
      <c r="C449" t="s">
        <v>452</v>
      </c>
      <c r="D449" t="s">
        <v>453</v>
      </c>
      <c r="E449" t="s">
        <v>298</v>
      </c>
      <c r="F449">
        <v>20140215</v>
      </c>
      <c r="J449" s="99"/>
    </row>
    <row r="450" spans="1:10" x14ac:dyDescent="0.25">
      <c r="A450" t="s">
        <v>295</v>
      </c>
      <c r="B450" t="s">
        <v>417</v>
      </c>
      <c r="C450" t="s">
        <v>444</v>
      </c>
      <c r="D450" t="s">
        <v>445</v>
      </c>
      <c r="E450" t="s">
        <v>298</v>
      </c>
      <c r="F450">
        <v>20140221</v>
      </c>
      <c r="J450" s="99"/>
    </row>
    <row r="451" spans="1:10" x14ac:dyDescent="0.25">
      <c r="A451" t="s">
        <v>295</v>
      </c>
      <c r="B451" t="s">
        <v>417</v>
      </c>
      <c r="C451" t="s">
        <v>450</v>
      </c>
      <c r="D451" t="s">
        <v>451</v>
      </c>
      <c r="E451" t="s">
        <v>298</v>
      </c>
      <c r="F451">
        <v>20140214</v>
      </c>
      <c r="J451" s="99"/>
    </row>
    <row r="452" spans="1:10" x14ac:dyDescent="0.25">
      <c r="A452" t="s">
        <v>295</v>
      </c>
      <c r="B452" t="s">
        <v>417</v>
      </c>
      <c r="C452" t="s">
        <v>444</v>
      </c>
      <c r="D452" t="s">
        <v>445</v>
      </c>
      <c r="E452" t="s">
        <v>298</v>
      </c>
      <c r="F452">
        <v>20140215</v>
      </c>
      <c r="J452" s="99"/>
    </row>
    <row r="453" spans="1:10" x14ac:dyDescent="0.25">
      <c r="A453" t="s">
        <v>295</v>
      </c>
      <c r="B453" t="s">
        <v>417</v>
      </c>
      <c r="C453" t="s">
        <v>422</v>
      </c>
      <c r="D453" t="s">
        <v>423</v>
      </c>
      <c r="E453" t="s">
        <v>298</v>
      </c>
      <c r="F453">
        <v>20140206</v>
      </c>
      <c r="J453" s="99"/>
    </row>
    <row r="454" spans="1:10" x14ac:dyDescent="0.25">
      <c r="A454" t="s">
        <v>295</v>
      </c>
      <c r="B454" t="s">
        <v>417</v>
      </c>
      <c r="C454" t="s">
        <v>450</v>
      </c>
      <c r="D454" t="s">
        <v>451</v>
      </c>
      <c r="E454" t="s">
        <v>298</v>
      </c>
      <c r="F454">
        <v>20140124</v>
      </c>
      <c r="J454" s="99"/>
    </row>
    <row r="455" spans="1:10" x14ac:dyDescent="0.25">
      <c r="A455" t="s">
        <v>295</v>
      </c>
      <c r="B455" t="s">
        <v>417</v>
      </c>
      <c r="C455" t="s">
        <v>432</v>
      </c>
      <c r="D455" t="s">
        <v>433</v>
      </c>
      <c r="E455" t="s">
        <v>298</v>
      </c>
      <c r="F455">
        <v>20140124</v>
      </c>
      <c r="J455" s="99"/>
    </row>
    <row r="456" spans="1:10" x14ac:dyDescent="0.25">
      <c r="A456" t="s">
        <v>295</v>
      </c>
      <c r="B456" t="s">
        <v>417</v>
      </c>
      <c r="C456" t="s">
        <v>432</v>
      </c>
      <c r="D456" t="s">
        <v>433</v>
      </c>
      <c r="E456" t="s">
        <v>298</v>
      </c>
      <c r="F456">
        <v>20140201</v>
      </c>
      <c r="J456" s="99"/>
    </row>
    <row r="457" spans="1:10" x14ac:dyDescent="0.25">
      <c r="A457" t="s">
        <v>295</v>
      </c>
      <c r="B457" t="s">
        <v>417</v>
      </c>
      <c r="C457" t="s">
        <v>432</v>
      </c>
      <c r="D457" t="s">
        <v>433</v>
      </c>
      <c r="E457" t="s">
        <v>298</v>
      </c>
      <c r="F457">
        <v>20140202</v>
      </c>
      <c r="J457" s="99"/>
    </row>
    <row r="458" spans="1:10" x14ac:dyDescent="0.25">
      <c r="A458" t="s">
        <v>295</v>
      </c>
      <c r="B458" t="s">
        <v>417</v>
      </c>
      <c r="C458" t="s">
        <v>454</v>
      </c>
      <c r="D458" t="s">
        <v>455</v>
      </c>
      <c r="E458" t="s">
        <v>298</v>
      </c>
      <c r="F458">
        <v>20140305</v>
      </c>
      <c r="J458" s="99"/>
    </row>
    <row r="459" spans="1:10" x14ac:dyDescent="0.25">
      <c r="A459" t="s">
        <v>295</v>
      </c>
      <c r="B459" t="s">
        <v>417</v>
      </c>
      <c r="C459" t="s">
        <v>446</v>
      </c>
      <c r="D459" t="s">
        <v>447</v>
      </c>
      <c r="E459" t="s">
        <v>298</v>
      </c>
      <c r="F459">
        <v>20140305</v>
      </c>
      <c r="J459" s="99"/>
    </row>
    <row r="460" spans="1:10" x14ac:dyDescent="0.25">
      <c r="A460" t="s">
        <v>295</v>
      </c>
      <c r="B460" t="s">
        <v>417</v>
      </c>
      <c r="C460" t="s">
        <v>456</v>
      </c>
      <c r="D460" t="s">
        <v>457</v>
      </c>
      <c r="E460" t="s">
        <v>298</v>
      </c>
      <c r="F460">
        <v>20140305</v>
      </c>
      <c r="J460" s="99"/>
    </row>
    <row r="461" spans="1:10" x14ac:dyDescent="0.25">
      <c r="A461" t="s">
        <v>295</v>
      </c>
      <c r="B461" t="s">
        <v>417</v>
      </c>
      <c r="C461" t="s">
        <v>452</v>
      </c>
      <c r="D461" t="s">
        <v>453</v>
      </c>
      <c r="E461" t="s">
        <v>298</v>
      </c>
      <c r="F461">
        <v>20140305</v>
      </c>
      <c r="J461" s="99"/>
    </row>
    <row r="462" spans="1:10" x14ac:dyDescent="0.25">
      <c r="A462" t="s">
        <v>295</v>
      </c>
      <c r="B462" t="s">
        <v>417</v>
      </c>
      <c r="C462" t="s">
        <v>444</v>
      </c>
      <c r="D462" t="s">
        <v>445</v>
      </c>
      <c r="E462" t="s">
        <v>298</v>
      </c>
      <c r="F462">
        <v>20140305</v>
      </c>
      <c r="J462" s="99"/>
    </row>
    <row r="463" spans="1:10" x14ac:dyDescent="0.25">
      <c r="A463" t="s">
        <v>295</v>
      </c>
      <c r="B463" t="s">
        <v>417</v>
      </c>
      <c r="C463" t="s">
        <v>444</v>
      </c>
      <c r="D463" t="s">
        <v>445</v>
      </c>
      <c r="E463" t="s">
        <v>298</v>
      </c>
      <c r="F463">
        <v>20140227</v>
      </c>
      <c r="J463" s="99"/>
    </row>
    <row r="464" spans="1:10" x14ac:dyDescent="0.25">
      <c r="A464" t="s">
        <v>295</v>
      </c>
      <c r="B464" t="s">
        <v>417</v>
      </c>
      <c r="C464" t="s">
        <v>444</v>
      </c>
      <c r="D464" t="s">
        <v>445</v>
      </c>
      <c r="E464" t="s">
        <v>298</v>
      </c>
      <c r="F464">
        <v>20140301</v>
      </c>
      <c r="J464" s="99"/>
    </row>
    <row r="465" spans="1:10" x14ac:dyDescent="0.25">
      <c r="A465" t="s">
        <v>295</v>
      </c>
      <c r="B465" t="s">
        <v>417</v>
      </c>
      <c r="C465" t="s">
        <v>456</v>
      </c>
      <c r="D465" t="s">
        <v>457</v>
      </c>
      <c r="E465" t="s">
        <v>298</v>
      </c>
      <c r="F465">
        <v>20140307</v>
      </c>
      <c r="J465" s="99"/>
    </row>
    <row r="466" spans="1:10" x14ac:dyDescent="0.25">
      <c r="A466" t="s">
        <v>295</v>
      </c>
      <c r="B466" t="s">
        <v>417</v>
      </c>
      <c r="C466" t="s">
        <v>452</v>
      </c>
      <c r="D466" t="s">
        <v>453</v>
      </c>
      <c r="E466" t="s">
        <v>298</v>
      </c>
      <c r="F466">
        <v>20140307</v>
      </c>
      <c r="J466" s="99"/>
    </row>
    <row r="467" spans="1:10" x14ac:dyDescent="0.25">
      <c r="A467" t="s">
        <v>295</v>
      </c>
      <c r="B467" t="s">
        <v>417</v>
      </c>
      <c r="C467" t="s">
        <v>444</v>
      </c>
      <c r="D467" t="s">
        <v>445</v>
      </c>
      <c r="E467" t="s">
        <v>298</v>
      </c>
      <c r="F467">
        <v>20140307</v>
      </c>
      <c r="J467" s="99"/>
    </row>
    <row r="468" spans="1:10" x14ac:dyDescent="0.25">
      <c r="A468" t="s">
        <v>295</v>
      </c>
      <c r="B468" t="s">
        <v>417</v>
      </c>
      <c r="C468" t="s">
        <v>454</v>
      </c>
      <c r="D468" t="s">
        <v>455</v>
      </c>
      <c r="E468" t="s">
        <v>298</v>
      </c>
      <c r="F468">
        <v>20140307</v>
      </c>
      <c r="J468" s="99"/>
    </row>
    <row r="469" spans="1:10" x14ac:dyDescent="0.25">
      <c r="A469" t="s">
        <v>295</v>
      </c>
      <c r="B469" t="s">
        <v>417</v>
      </c>
      <c r="C469" t="s">
        <v>446</v>
      </c>
      <c r="D469" t="s">
        <v>447</v>
      </c>
      <c r="E469" t="s">
        <v>298</v>
      </c>
      <c r="F469">
        <v>20140307</v>
      </c>
      <c r="J469" s="99"/>
    </row>
    <row r="470" spans="1:10" x14ac:dyDescent="0.25">
      <c r="A470" t="s">
        <v>295</v>
      </c>
      <c r="B470" t="s">
        <v>417</v>
      </c>
      <c r="C470" t="s">
        <v>444</v>
      </c>
      <c r="D470" t="s">
        <v>445</v>
      </c>
      <c r="E470" t="s">
        <v>298</v>
      </c>
      <c r="F470">
        <v>20140301</v>
      </c>
      <c r="J470" s="99"/>
    </row>
    <row r="471" spans="1:10" x14ac:dyDescent="0.25">
      <c r="A471" t="s">
        <v>295</v>
      </c>
      <c r="B471" t="s">
        <v>417</v>
      </c>
      <c r="C471" t="s">
        <v>432</v>
      </c>
      <c r="D471" t="s">
        <v>433</v>
      </c>
      <c r="E471" t="s">
        <v>298</v>
      </c>
      <c r="F471">
        <v>20140226</v>
      </c>
      <c r="J471" s="99"/>
    </row>
    <row r="472" spans="1:10" x14ac:dyDescent="0.25">
      <c r="A472" t="s">
        <v>295</v>
      </c>
      <c r="B472" t="s">
        <v>417</v>
      </c>
      <c r="C472" t="s">
        <v>432</v>
      </c>
      <c r="D472" t="s">
        <v>433</v>
      </c>
      <c r="E472" t="s">
        <v>298</v>
      </c>
      <c r="F472">
        <v>20140227</v>
      </c>
      <c r="J472" s="99"/>
    </row>
    <row r="473" spans="1:10" x14ac:dyDescent="0.25">
      <c r="A473" t="s">
        <v>295</v>
      </c>
      <c r="B473" t="s">
        <v>417</v>
      </c>
      <c r="C473" t="s">
        <v>432</v>
      </c>
      <c r="D473" t="s">
        <v>433</v>
      </c>
      <c r="E473" t="s">
        <v>298</v>
      </c>
      <c r="F473">
        <v>20140226</v>
      </c>
      <c r="J473" s="99"/>
    </row>
    <row r="474" spans="1:10" x14ac:dyDescent="0.25">
      <c r="A474" t="s">
        <v>295</v>
      </c>
      <c r="B474" t="s">
        <v>417</v>
      </c>
      <c r="C474" t="s">
        <v>432</v>
      </c>
      <c r="D474" t="s">
        <v>433</v>
      </c>
      <c r="E474" t="s">
        <v>298</v>
      </c>
      <c r="F474">
        <v>20140227</v>
      </c>
      <c r="J474" s="99"/>
    </row>
    <row r="475" spans="1:10" x14ac:dyDescent="0.25">
      <c r="A475" t="s">
        <v>295</v>
      </c>
      <c r="B475" t="s">
        <v>417</v>
      </c>
      <c r="C475" t="s">
        <v>432</v>
      </c>
      <c r="D475" t="s">
        <v>433</v>
      </c>
      <c r="E475" t="s">
        <v>298</v>
      </c>
      <c r="F475">
        <v>20140228</v>
      </c>
      <c r="J475" s="99"/>
    </row>
    <row r="476" spans="1:10" x14ac:dyDescent="0.25">
      <c r="A476" t="s">
        <v>295</v>
      </c>
      <c r="B476" t="s">
        <v>417</v>
      </c>
      <c r="C476" t="s">
        <v>432</v>
      </c>
      <c r="D476" t="s">
        <v>433</v>
      </c>
      <c r="E476" t="s">
        <v>298</v>
      </c>
      <c r="F476">
        <v>20140305</v>
      </c>
      <c r="J476" s="99"/>
    </row>
    <row r="477" spans="1:10" x14ac:dyDescent="0.25">
      <c r="A477" t="s">
        <v>295</v>
      </c>
      <c r="B477" t="s">
        <v>417</v>
      </c>
      <c r="C477" t="s">
        <v>440</v>
      </c>
      <c r="D477" t="s">
        <v>441</v>
      </c>
      <c r="E477" t="s">
        <v>298</v>
      </c>
      <c r="F477">
        <v>20140315</v>
      </c>
      <c r="J477" s="99"/>
    </row>
    <row r="478" spans="1:10" x14ac:dyDescent="0.25">
      <c r="A478" t="s">
        <v>295</v>
      </c>
      <c r="B478" t="s">
        <v>417</v>
      </c>
      <c r="C478" t="s">
        <v>440</v>
      </c>
      <c r="D478" t="s">
        <v>441</v>
      </c>
      <c r="E478" t="s">
        <v>298</v>
      </c>
      <c r="F478">
        <v>20140320</v>
      </c>
      <c r="J478" s="99"/>
    </row>
    <row r="479" spans="1:10" x14ac:dyDescent="0.25">
      <c r="A479" t="s">
        <v>295</v>
      </c>
      <c r="B479" t="s">
        <v>417</v>
      </c>
      <c r="C479" t="s">
        <v>456</v>
      </c>
      <c r="D479" t="s">
        <v>457</v>
      </c>
      <c r="E479" t="s">
        <v>298</v>
      </c>
      <c r="F479">
        <v>20140312</v>
      </c>
      <c r="J479" s="99"/>
    </row>
    <row r="480" spans="1:10" x14ac:dyDescent="0.25">
      <c r="A480" t="s">
        <v>295</v>
      </c>
      <c r="B480" t="s">
        <v>417</v>
      </c>
      <c r="C480" t="s">
        <v>446</v>
      </c>
      <c r="D480" t="s">
        <v>447</v>
      </c>
      <c r="E480" t="s">
        <v>298</v>
      </c>
      <c r="F480">
        <v>20140312</v>
      </c>
      <c r="J480" s="99"/>
    </row>
    <row r="481" spans="1:10" x14ac:dyDescent="0.25">
      <c r="A481" t="s">
        <v>295</v>
      </c>
      <c r="B481" t="s">
        <v>417</v>
      </c>
      <c r="C481" t="s">
        <v>454</v>
      </c>
      <c r="D481" t="s">
        <v>455</v>
      </c>
      <c r="E481" t="s">
        <v>298</v>
      </c>
      <c r="F481">
        <v>20140312</v>
      </c>
      <c r="J481" s="99"/>
    </row>
    <row r="482" spans="1:10" x14ac:dyDescent="0.25">
      <c r="A482" t="s">
        <v>295</v>
      </c>
      <c r="B482" t="s">
        <v>417</v>
      </c>
      <c r="C482" t="s">
        <v>444</v>
      </c>
      <c r="D482" t="s">
        <v>445</v>
      </c>
      <c r="E482" t="s">
        <v>298</v>
      </c>
      <c r="F482">
        <v>20140312</v>
      </c>
      <c r="J482" s="99"/>
    </row>
    <row r="483" spans="1:10" x14ac:dyDescent="0.25">
      <c r="A483" t="s">
        <v>295</v>
      </c>
      <c r="B483" t="s">
        <v>417</v>
      </c>
      <c r="C483" t="s">
        <v>452</v>
      </c>
      <c r="D483" t="s">
        <v>453</v>
      </c>
      <c r="E483" t="s">
        <v>298</v>
      </c>
      <c r="F483">
        <v>20140312</v>
      </c>
      <c r="J483" s="99"/>
    </row>
    <row r="484" spans="1:10" x14ac:dyDescent="0.25">
      <c r="A484" t="s">
        <v>295</v>
      </c>
      <c r="B484" t="s">
        <v>417</v>
      </c>
      <c r="C484" t="s">
        <v>456</v>
      </c>
      <c r="D484" t="s">
        <v>457</v>
      </c>
      <c r="E484" t="s">
        <v>298</v>
      </c>
      <c r="F484">
        <v>20140314</v>
      </c>
      <c r="J484" s="99"/>
    </row>
    <row r="485" spans="1:10" x14ac:dyDescent="0.25">
      <c r="A485" t="s">
        <v>295</v>
      </c>
      <c r="B485" t="s">
        <v>417</v>
      </c>
      <c r="C485" t="s">
        <v>444</v>
      </c>
      <c r="D485" t="s">
        <v>445</v>
      </c>
      <c r="E485" t="s">
        <v>298</v>
      </c>
      <c r="F485">
        <v>20140314</v>
      </c>
      <c r="J485" s="99"/>
    </row>
    <row r="486" spans="1:10" x14ac:dyDescent="0.25">
      <c r="A486" t="s">
        <v>295</v>
      </c>
      <c r="B486" t="s">
        <v>417</v>
      </c>
      <c r="C486" t="s">
        <v>454</v>
      </c>
      <c r="D486" t="s">
        <v>455</v>
      </c>
      <c r="E486" t="s">
        <v>298</v>
      </c>
      <c r="F486">
        <v>20140314</v>
      </c>
      <c r="J486" s="99"/>
    </row>
    <row r="487" spans="1:10" x14ac:dyDescent="0.25">
      <c r="A487" t="s">
        <v>295</v>
      </c>
      <c r="B487" t="s">
        <v>417</v>
      </c>
      <c r="C487" t="s">
        <v>452</v>
      </c>
      <c r="D487" t="s">
        <v>453</v>
      </c>
      <c r="E487" t="s">
        <v>298</v>
      </c>
      <c r="F487">
        <v>20140314</v>
      </c>
      <c r="J487" s="99"/>
    </row>
    <row r="488" spans="1:10" x14ac:dyDescent="0.25">
      <c r="A488" t="s">
        <v>295</v>
      </c>
      <c r="B488" t="s">
        <v>417</v>
      </c>
      <c r="C488" t="s">
        <v>446</v>
      </c>
      <c r="D488" t="s">
        <v>447</v>
      </c>
      <c r="E488" t="s">
        <v>298</v>
      </c>
      <c r="F488">
        <v>20140314</v>
      </c>
      <c r="J488" s="99"/>
    </row>
    <row r="489" spans="1:10" x14ac:dyDescent="0.25">
      <c r="A489" t="s">
        <v>295</v>
      </c>
      <c r="B489" t="s">
        <v>417</v>
      </c>
      <c r="C489" t="s">
        <v>452</v>
      </c>
      <c r="D489" t="s">
        <v>453</v>
      </c>
      <c r="E489" t="s">
        <v>298</v>
      </c>
      <c r="F489">
        <v>20140315</v>
      </c>
      <c r="J489" s="99"/>
    </row>
    <row r="490" spans="1:10" x14ac:dyDescent="0.25">
      <c r="A490" t="s">
        <v>295</v>
      </c>
      <c r="B490" t="s">
        <v>417</v>
      </c>
      <c r="C490" t="s">
        <v>456</v>
      </c>
      <c r="D490" t="s">
        <v>457</v>
      </c>
      <c r="E490" t="s">
        <v>298</v>
      </c>
      <c r="F490">
        <v>20140315</v>
      </c>
      <c r="J490" s="99"/>
    </row>
    <row r="491" spans="1:10" x14ac:dyDescent="0.25">
      <c r="A491" t="s">
        <v>295</v>
      </c>
      <c r="B491" t="s">
        <v>417</v>
      </c>
      <c r="C491" t="s">
        <v>446</v>
      </c>
      <c r="D491" t="s">
        <v>447</v>
      </c>
      <c r="E491" t="s">
        <v>298</v>
      </c>
      <c r="F491">
        <v>20140315</v>
      </c>
      <c r="J491" s="99"/>
    </row>
    <row r="492" spans="1:10" x14ac:dyDescent="0.25">
      <c r="A492" t="s">
        <v>295</v>
      </c>
      <c r="B492" t="s">
        <v>417</v>
      </c>
      <c r="C492" t="s">
        <v>454</v>
      </c>
      <c r="D492" t="s">
        <v>455</v>
      </c>
      <c r="E492" t="s">
        <v>298</v>
      </c>
      <c r="F492">
        <v>20140315</v>
      </c>
      <c r="J492" s="99"/>
    </row>
    <row r="493" spans="1:10" x14ac:dyDescent="0.25">
      <c r="A493" t="s">
        <v>295</v>
      </c>
      <c r="B493" t="s">
        <v>417</v>
      </c>
      <c r="C493" t="s">
        <v>432</v>
      </c>
      <c r="D493" t="s">
        <v>433</v>
      </c>
      <c r="E493" t="s">
        <v>298</v>
      </c>
      <c r="F493">
        <v>20140223</v>
      </c>
      <c r="J493" s="99"/>
    </row>
    <row r="494" spans="1:10" x14ac:dyDescent="0.25">
      <c r="A494" t="s">
        <v>295</v>
      </c>
      <c r="B494" t="s">
        <v>417</v>
      </c>
      <c r="C494" t="s">
        <v>432</v>
      </c>
      <c r="D494" t="s">
        <v>433</v>
      </c>
      <c r="E494" t="s">
        <v>298</v>
      </c>
      <c r="F494">
        <v>20140313</v>
      </c>
      <c r="J494" s="99"/>
    </row>
    <row r="495" spans="1:10" x14ac:dyDescent="0.25">
      <c r="A495" t="s">
        <v>295</v>
      </c>
      <c r="B495" t="s">
        <v>417</v>
      </c>
      <c r="C495" t="s">
        <v>432</v>
      </c>
      <c r="D495" t="s">
        <v>433</v>
      </c>
      <c r="E495" t="s">
        <v>298</v>
      </c>
      <c r="F495">
        <v>20140315</v>
      </c>
      <c r="J495" s="99"/>
    </row>
    <row r="496" spans="1:10" x14ac:dyDescent="0.25">
      <c r="A496" t="s">
        <v>295</v>
      </c>
      <c r="B496" t="s">
        <v>417</v>
      </c>
      <c r="C496" t="s">
        <v>432</v>
      </c>
      <c r="D496" t="s">
        <v>433</v>
      </c>
      <c r="E496" t="s">
        <v>298</v>
      </c>
      <c r="F496">
        <v>20140322</v>
      </c>
      <c r="J496" s="99"/>
    </row>
    <row r="497" spans="1:10" x14ac:dyDescent="0.25">
      <c r="A497" t="s">
        <v>295</v>
      </c>
      <c r="B497" t="s">
        <v>417</v>
      </c>
      <c r="C497" t="s">
        <v>432</v>
      </c>
      <c r="D497" t="s">
        <v>433</v>
      </c>
      <c r="E497" t="s">
        <v>298</v>
      </c>
      <c r="F497">
        <v>20140323</v>
      </c>
      <c r="J497" s="99"/>
    </row>
    <row r="498" spans="1:10" x14ac:dyDescent="0.25">
      <c r="A498" t="s">
        <v>295</v>
      </c>
      <c r="B498" t="s">
        <v>417</v>
      </c>
      <c r="C498" t="s">
        <v>432</v>
      </c>
      <c r="D498" t="s">
        <v>433</v>
      </c>
      <c r="E498" t="s">
        <v>298</v>
      </c>
      <c r="F498">
        <v>20140327</v>
      </c>
      <c r="J498" s="99"/>
    </row>
    <row r="499" spans="1:10" x14ac:dyDescent="0.25">
      <c r="A499" t="s">
        <v>295</v>
      </c>
      <c r="B499" t="s">
        <v>417</v>
      </c>
      <c r="C499" t="s">
        <v>440</v>
      </c>
      <c r="D499" t="s">
        <v>441</v>
      </c>
      <c r="E499" t="s">
        <v>298</v>
      </c>
      <c r="F499">
        <v>20140322</v>
      </c>
      <c r="J499" s="99"/>
    </row>
    <row r="500" spans="1:10" x14ac:dyDescent="0.25">
      <c r="A500" t="s">
        <v>295</v>
      </c>
      <c r="B500" t="s">
        <v>417</v>
      </c>
      <c r="C500" t="s">
        <v>440</v>
      </c>
      <c r="D500" t="s">
        <v>441</v>
      </c>
      <c r="E500" t="s">
        <v>298</v>
      </c>
      <c r="F500">
        <v>20140326</v>
      </c>
      <c r="J500" s="99"/>
    </row>
    <row r="501" spans="1:10" x14ac:dyDescent="0.25">
      <c r="A501" t="s">
        <v>295</v>
      </c>
      <c r="B501" t="s">
        <v>417</v>
      </c>
      <c r="C501" t="s">
        <v>432</v>
      </c>
      <c r="D501" t="s">
        <v>433</v>
      </c>
      <c r="E501" t="s">
        <v>298</v>
      </c>
      <c r="F501">
        <v>20140305</v>
      </c>
      <c r="J501" s="99"/>
    </row>
    <row r="502" spans="1:10" x14ac:dyDescent="0.25">
      <c r="A502" t="s">
        <v>295</v>
      </c>
      <c r="B502" t="s">
        <v>417</v>
      </c>
      <c r="C502" t="s">
        <v>432</v>
      </c>
      <c r="D502" t="s">
        <v>433</v>
      </c>
      <c r="E502" t="s">
        <v>298</v>
      </c>
      <c r="F502">
        <v>20140226</v>
      </c>
      <c r="J502" s="99"/>
    </row>
    <row r="503" spans="1:10" x14ac:dyDescent="0.25">
      <c r="A503" t="s">
        <v>295</v>
      </c>
      <c r="B503" t="s">
        <v>417</v>
      </c>
      <c r="C503" t="s">
        <v>432</v>
      </c>
      <c r="D503" t="s">
        <v>433</v>
      </c>
      <c r="E503" t="s">
        <v>298</v>
      </c>
      <c r="F503">
        <v>20140227</v>
      </c>
      <c r="J503" s="99"/>
    </row>
    <row r="504" spans="1:10" x14ac:dyDescent="0.25">
      <c r="A504" t="s">
        <v>295</v>
      </c>
      <c r="B504" t="s">
        <v>417</v>
      </c>
      <c r="C504" t="s">
        <v>440</v>
      </c>
      <c r="D504" t="s">
        <v>441</v>
      </c>
      <c r="E504" t="s">
        <v>298</v>
      </c>
      <c r="F504">
        <v>20140330</v>
      </c>
      <c r="J504" s="99"/>
    </row>
    <row r="505" spans="1:10" x14ac:dyDescent="0.25">
      <c r="A505" t="s">
        <v>295</v>
      </c>
      <c r="B505" t="s">
        <v>417</v>
      </c>
      <c r="C505" t="s">
        <v>444</v>
      </c>
      <c r="D505" t="s">
        <v>445</v>
      </c>
      <c r="E505" t="s">
        <v>298</v>
      </c>
      <c r="F505">
        <v>20140326</v>
      </c>
      <c r="J505" s="99"/>
    </row>
    <row r="506" spans="1:10" x14ac:dyDescent="0.25">
      <c r="A506" t="s">
        <v>295</v>
      </c>
      <c r="B506" t="s">
        <v>417</v>
      </c>
      <c r="C506" t="s">
        <v>444</v>
      </c>
      <c r="D506" t="s">
        <v>445</v>
      </c>
      <c r="E506" t="s">
        <v>298</v>
      </c>
      <c r="F506">
        <v>20140403</v>
      </c>
      <c r="J506" s="99"/>
    </row>
    <row r="507" spans="1:10" x14ac:dyDescent="0.25">
      <c r="A507" t="s">
        <v>295</v>
      </c>
      <c r="B507" t="s">
        <v>417</v>
      </c>
      <c r="C507" t="s">
        <v>444</v>
      </c>
      <c r="D507" t="s">
        <v>445</v>
      </c>
      <c r="E507" t="s">
        <v>298</v>
      </c>
      <c r="F507">
        <v>20140403</v>
      </c>
      <c r="J507" s="99"/>
    </row>
    <row r="508" spans="1:10" x14ac:dyDescent="0.25">
      <c r="A508" t="s">
        <v>295</v>
      </c>
      <c r="B508" t="s">
        <v>417</v>
      </c>
      <c r="C508" t="s">
        <v>454</v>
      </c>
      <c r="D508" t="s">
        <v>455</v>
      </c>
      <c r="E508" t="s">
        <v>298</v>
      </c>
      <c r="F508">
        <v>20140409</v>
      </c>
      <c r="J508" s="99"/>
    </row>
    <row r="509" spans="1:10" x14ac:dyDescent="0.25">
      <c r="A509" t="s">
        <v>295</v>
      </c>
      <c r="B509" t="s">
        <v>417</v>
      </c>
      <c r="C509" t="s">
        <v>452</v>
      </c>
      <c r="D509" t="s">
        <v>453</v>
      </c>
      <c r="E509" t="s">
        <v>298</v>
      </c>
      <c r="F509">
        <v>20140409</v>
      </c>
      <c r="J509" s="99"/>
    </row>
    <row r="510" spans="1:10" x14ac:dyDescent="0.25">
      <c r="A510" t="s">
        <v>295</v>
      </c>
      <c r="B510" t="s">
        <v>417</v>
      </c>
      <c r="C510" t="s">
        <v>446</v>
      </c>
      <c r="D510" t="s">
        <v>447</v>
      </c>
      <c r="E510" t="s">
        <v>298</v>
      </c>
      <c r="F510">
        <v>20140410</v>
      </c>
      <c r="J510" s="99"/>
    </row>
    <row r="511" spans="1:10" x14ac:dyDescent="0.25">
      <c r="A511" t="s">
        <v>295</v>
      </c>
      <c r="B511" t="s">
        <v>417</v>
      </c>
      <c r="C511" t="s">
        <v>456</v>
      </c>
      <c r="D511" t="s">
        <v>457</v>
      </c>
      <c r="E511" t="s">
        <v>298</v>
      </c>
      <c r="F511">
        <v>20140410</v>
      </c>
      <c r="J511" s="99"/>
    </row>
    <row r="512" spans="1:10" x14ac:dyDescent="0.25">
      <c r="A512" t="s">
        <v>295</v>
      </c>
      <c r="B512" t="s">
        <v>417</v>
      </c>
      <c r="C512" t="s">
        <v>432</v>
      </c>
      <c r="D512" t="s">
        <v>433</v>
      </c>
      <c r="E512" t="s">
        <v>298</v>
      </c>
      <c r="F512">
        <v>20140329</v>
      </c>
      <c r="J512" s="99"/>
    </row>
    <row r="513" spans="1:10" x14ac:dyDescent="0.25">
      <c r="A513" t="s">
        <v>295</v>
      </c>
      <c r="B513" t="s">
        <v>417</v>
      </c>
      <c r="C513" t="s">
        <v>432</v>
      </c>
      <c r="D513" t="s">
        <v>433</v>
      </c>
      <c r="E513" t="s">
        <v>298</v>
      </c>
      <c r="F513">
        <v>20140330</v>
      </c>
      <c r="J513" s="99"/>
    </row>
    <row r="514" spans="1:10" x14ac:dyDescent="0.25">
      <c r="A514" t="s">
        <v>295</v>
      </c>
      <c r="B514" t="s">
        <v>417</v>
      </c>
      <c r="C514" t="s">
        <v>432</v>
      </c>
      <c r="D514" t="s">
        <v>433</v>
      </c>
      <c r="E514" t="s">
        <v>298</v>
      </c>
      <c r="F514">
        <v>20140403</v>
      </c>
      <c r="J514" s="99"/>
    </row>
    <row r="515" spans="1:10" x14ac:dyDescent="0.25">
      <c r="A515" t="s">
        <v>295</v>
      </c>
      <c r="B515" t="s">
        <v>417</v>
      </c>
      <c r="C515" t="s">
        <v>432</v>
      </c>
      <c r="D515" t="s">
        <v>433</v>
      </c>
      <c r="E515" t="s">
        <v>298</v>
      </c>
      <c r="F515">
        <v>20140410</v>
      </c>
      <c r="J515" s="99"/>
    </row>
    <row r="516" spans="1:10" x14ac:dyDescent="0.25">
      <c r="A516" t="s">
        <v>295</v>
      </c>
      <c r="B516" t="s">
        <v>417</v>
      </c>
      <c r="C516" t="s">
        <v>448</v>
      </c>
      <c r="D516" t="s">
        <v>449</v>
      </c>
      <c r="E516" t="s">
        <v>298</v>
      </c>
      <c r="F516">
        <v>20140329</v>
      </c>
      <c r="J516" s="99"/>
    </row>
    <row r="517" spans="1:10" x14ac:dyDescent="0.25">
      <c r="A517" t="s">
        <v>295</v>
      </c>
      <c r="B517" t="s">
        <v>417</v>
      </c>
      <c r="C517" t="s">
        <v>456</v>
      </c>
      <c r="D517" t="s">
        <v>457</v>
      </c>
      <c r="E517" t="s">
        <v>298</v>
      </c>
      <c r="F517">
        <v>20140411</v>
      </c>
      <c r="J517" s="99"/>
    </row>
    <row r="518" spans="1:10" x14ac:dyDescent="0.25">
      <c r="A518" t="s">
        <v>295</v>
      </c>
      <c r="B518" t="s">
        <v>417</v>
      </c>
      <c r="C518" t="s">
        <v>446</v>
      </c>
      <c r="D518" t="s">
        <v>447</v>
      </c>
      <c r="E518" t="s">
        <v>298</v>
      </c>
      <c r="F518">
        <v>20140411</v>
      </c>
      <c r="J518" s="99"/>
    </row>
    <row r="519" spans="1:10" x14ac:dyDescent="0.25">
      <c r="A519" t="s">
        <v>295</v>
      </c>
      <c r="B519" t="s">
        <v>417</v>
      </c>
      <c r="C519" t="s">
        <v>454</v>
      </c>
      <c r="D519" t="s">
        <v>455</v>
      </c>
      <c r="E519" t="s">
        <v>298</v>
      </c>
      <c r="F519">
        <v>20140411</v>
      </c>
      <c r="J519" s="99"/>
    </row>
    <row r="520" spans="1:10" x14ac:dyDescent="0.25">
      <c r="A520" t="s">
        <v>295</v>
      </c>
      <c r="B520" t="s">
        <v>417</v>
      </c>
      <c r="C520" t="s">
        <v>458</v>
      </c>
      <c r="D520" t="s">
        <v>459</v>
      </c>
      <c r="E520" t="s">
        <v>298</v>
      </c>
      <c r="F520">
        <v>20140417</v>
      </c>
      <c r="J520" s="99"/>
    </row>
    <row r="521" spans="1:10" x14ac:dyDescent="0.25">
      <c r="A521" t="s">
        <v>295</v>
      </c>
      <c r="B521" t="s">
        <v>417</v>
      </c>
      <c r="C521" t="s">
        <v>432</v>
      </c>
      <c r="D521" t="s">
        <v>433</v>
      </c>
      <c r="E521" t="s">
        <v>298</v>
      </c>
      <c r="F521">
        <v>20140326</v>
      </c>
      <c r="J521" s="99"/>
    </row>
    <row r="522" spans="1:10" x14ac:dyDescent="0.25">
      <c r="A522" t="s">
        <v>295</v>
      </c>
      <c r="B522" t="s">
        <v>417</v>
      </c>
      <c r="C522" t="s">
        <v>458</v>
      </c>
      <c r="D522" t="s">
        <v>459</v>
      </c>
      <c r="E522" t="s">
        <v>298</v>
      </c>
      <c r="F522">
        <v>20140417</v>
      </c>
      <c r="J522" s="99"/>
    </row>
    <row r="523" spans="1:10" x14ac:dyDescent="0.25">
      <c r="A523" t="s">
        <v>295</v>
      </c>
      <c r="B523" t="s">
        <v>417</v>
      </c>
      <c r="C523" t="s">
        <v>458</v>
      </c>
      <c r="D523" t="s">
        <v>459</v>
      </c>
      <c r="E523" t="s">
        <v>298</v>
      </c>
      <c r="F523">
        <v>20140418</v>
      </c>
      <c r="J523" s="99"/>
    </row>
    <row r="524" spans="1:10" x14ac:dyDescent="0.25">
      <c r="A524" t="s">
        <v>295</v>
      </c>
      <c r="B524" t="s">
        <v>417</v>
      </c>
      <c r="C524" t="s">
        <v>456</v>
      </c>
      <c r="D524" t="s">
        <v>457</v>
      </c>
      <c r="E524" t="s">
        <v>298</v>
      </c>
      <c r="F524">
        <v>20140417</v>
      </c>
      <c r="J524" s="99"/>
    </row>
    <row r="525" spans="1:10" x14ac:dyDescent="0.25">
      <c r="A525" t="s">
        <v>295</v>
      </c>
      <c r="B525" t="s">
        <v>417</v>
      </c>
      <c r="C525" t="s">
        <v>454</v>
      </c>
      <c r="D525" t="s">
        <v>455</v>
      </c>
      <c r="E525" t="s">
        <v>298</v>
      </c>
      <c r="F525">
        <v>20140417</v>
      </c>
      <c r="J525" s="99"/>
    </row>
    <row r="526" spans="1:10" x14ac:dyDescent="0.25">
      <c r="A526" t="s">
        <v>295</v>
      </c>
      <c r="B526" t="s">
        <v>417</v>
      </c>
      <c r="C526" t="s">
        <v>452</v>
      </c>
      <c r="D526" t="s">
        <v>453</v>
      </c>
      <c r="E526" t="s">
        <v>298</v>
      </c>
      <c r="F526">
        <v>20140417</v>
      </c>
      <c r="J526" s="99"/>
    </row>
    <row r="527" spans="1:10" x14ac:dyDescent="0.25">
      <c r="A527" t="s">
        <v>295</v>
      </c>
      <c r="B527" t="s">
        <v>417</v>
      </c>
      <c r="C527" t="s">
        <v>446</v>
      </c>
      <c r="D527" t="s">
        <v>447</v>
      </c>
      <c r="E527" t="s">
        <v>298</v>
      </c>
      <c r="F527">
        <v>20140417</v>
      </c>
      <c r="J527" s="99"/>
    </row>
    <row r="528" spans="1:10" x14ac:dyDescent="0.25">
      <c r="A528" t="s">
        <v>295</v>
      </c>
      <c r="B528" t="s">
        <v>417</v>
      </c>
      <c r="C528" t="s">
        <v>432</v>
      </c>
      <c r="D528" t="s">
        <v>433</v>
      </c>
      <c r="E528" t="s">
        <v>298</v>
      </c>
      <c r="F528">
        <v>20140417</v>
      </c>
      <c r="J528" s="99"/>
    </row>
    <row r="529" spans="1:10" x14ac:dyDescent="0.25">
      <c r="A529" t="s">
        <v>295</v>
      </c>
      <c r="B529" t="s">
        <v>417</v>
      </c>
      <c r="C529" t="s">
        <v>432</v>
      </c>
      <c r="D529" t="s">
        <v>433</v>
      </c>
      <c r="E529" t="s">
        <v>298</v>
      </c>
      <c r="F529">
        <v>20140418</v>
      </c>
      <c r="J529" s="99"/>
    </row>
    <row r="530" spans="1:10" x14ac:dyDescent="0.25">
      <c r="A530" t="s">
        <v>295</v>
      </c>
      <c r="B530" t="s">
        <v>417</v>
      </c>
      <c r="C530" t="s">
        <v>432</v>
      </c>
      <c r="D530" t="s">
        <v>433</v>
      </c>
      <c r="E530" t="s">
        <v>298</v>
      </c>
      <c r="F530">
        <v>20140419</v>
      </c>
      <c r="J530" s="99"/>
    </row>
    <row r="531" spans="1:10" x14ac:dyDescent="0.25">
      <c r="A531" t="s">
        <v>295</v>
      </c>
      <c r="B531" t="s">
        <v>417</v>
      </c>
      <c r="C531" t="s">
        <v>432</v>
      </c>
      <c r="D531" t="s">
        <v>433</v>
      </c>
      <c r="E531" t="s">
        <v>298</v>
      </c>
      <c r="F531">
        <v>20140423</v>
      </c>
      <c r="J531" s="99"/>
    </row>
    <row r="532" spans="1:10" x14ac:dyDescent="0.25">
      <c r="A532" t="s">
        <v>295</v>
      </c>
      <c r="B532" t="s">
        <v>417</v>
      </c>
      <c r="C532" t="s">
        <v>432</v>
      </c>
      <c r="D532" t="s">
        <v>433</v>
      </c>
      <c r="E532" t="s">
        <v>298</v>
      </c>
      <c r="F532">
        <v>20140424</v>
      </c>
      <c r="J532" s="99"/>
    </row>
    <row r="533" spans="1:10" x14ac:dyDescent="0.25">
      <c r="A533" t="s">
        <v>295</v>
      </c>
      <c r="B533" t="s">
        <v>417</v>
      </c>
      <c r="C533" t="s">
        <v>432</v>
      </c>
      <c r="D533" t="s">
        <v>433</v>
      </c>
      <c r="E533" t="s">
        <v>298</v>
      </c>
      <c r="F533">
        <v>20140425</v>
      </c>
      <c r="J533" s="99"/>
    </row>
    <row r="534" spans="1:10" x14ac:dyDescent="0.25">
      <c r="A534" t="s">
        <v>295</v>
      </c>
      <c r="B534" t="s">
        <v>417</v>
      </c>
      <c r="C534" t="s">
        <v>460</v>
      </c>
      <c r="D534" t="s">
        <v>461</v>
      </c>
      <c r="E534" t="s">
        <v>298</v>
      </c>
      <c r="F534">
        <v>20140420</v>
      </c>
      <c r="J534" s="99"/>
    </row>
    <row r="535" spans="1:10" x14ac:dyDescent="0.25">
      <c r="A535" t="s">
        <v>295</v>
      </c>
      <c r="B535" t="s">
        <v>417</v>
      </c>
      <c r="C535" t="s">
        <v>460</v>
      </c>
      <c r="D535" t="s">
        <v>461</v>
      </c>
      <c r="E535" t="s">
        <v>298</v>
      </c>
      <c r="F535">
        <v>20140420</v>
      </c>
      <c r="J535" s="99"/>
    </row>
    <row r="536" spans="1:10" x14ac:dyDescent="0.25">
      <c r="A536" t="s">
        <v>295</v>
      </c>
      <c r="B536" t="s">
        <v>417</v>
      </c>
      <c r="C536" t="s">
        <v>456</v>
      </c>
      <c r="D536" t="s">
        <v>457</v>
      </c>
      <c r="E536" t="s">
        <v>298</v>
      </c>
      <c r="F536">
        <v>20140426</v>
      </c>
      <c r="J536" s="99"/>
    </row>
    <row r="537" spans="1:10" x14ac:dyDescent="0.25">
      <c r="A537" t="s">
        <v>295</v>
      </c>
      <c r="B537" t="s">
        <v>417</v>
      </c>
      <c r="C537" t="s">
        <v>452</v>
      </c>
      <c r="D537" t="s">
        <v>453</v>
      </c>
      <c r="E537" t="s">
        <v>298</v>
      </c>
      <c r="F537">
        <v>20140426</v>
      </c>
      <c r="J537" s="99"/>
    </row>
    <row r="538" spans="1:10" x14ac:dyDescent="0.25">
      <c r="A538" t="s">
        <v>295</v>
      </c>
      <c r="B538" t="s">
        <v>417</v>
      </c>
      <c r="C538" t="s">
        <v>444</v>
      </c>
      <c r="D538" t="s">
        <v>445</v>
      </c>
      <c r="E538" t="s">
        <v>298</v>
      </c>
      <c r="F538">
        <v>20140426</v>
      </c>
      <c r="J538" s="99"/>
    </row>
    <row r="539" spans="1:10" x14ac:dyDescent="0.25">
      <c r="A539" t="s">
        <v>295</v>
      </c>
      <c r="B539" t="s">
        <v>417</v>
      </c>
      <c r="C539" t="s">
        <v>454</v>
      </c>
      <c r="D539" t="s">
        <v>455</v>
      </c>
      <c r="E539" t="s">
        <v>298</v>
      </c>
      <c r="F539">
        <v>20140426</v>
      </c>
      <c r="J539" s="99"/>
    </row>
    <row r="540" spans="1:10" x14ac:dyDescent="0.25">
      <c r="A540" t="s">
        <v>295</v>
      </c>
      <c r="B540" t="s">
        <v>417</v>
      </c>
      <c r="C540" t="s">
        <v>446</v>
      </c>
      <c r="D540" t="s">
        <v>447</v>
      </c>
      <c r="E540" t="s">
        <v>298</v>
      </c>
      <c r="F540">
        <v>20140426</v>
      </c>
      <c r="J540" s="99"/>
    </row>
    <row r="541" spans="1:10" x14ac:dyDescent="0.25">
      <c r="A541" t="s">
        <v>295</v>
      </c>
      <c r="B541" t="s">
        <v>417</v>
      </c>
      <c r="C541" t="s">
        <v>432</v>
      </c>
      <c r="D541" t="s">
        <v>433</v>
      </c>
      <c r="E541" t="s">
        <v>298</v>
      </c>
      <c r="F541">
        <v>20140504</v>
      </c>
      <c r="J541" s="99"/>
    </row>
    <row r="542" spans="1:10" x14ac:dyDescent="0.25">
      <c r="A542" t="s">
        <v>295</v>
      </c>
      <c r="B542" t="s">
        <v>417</v>
      </c>
      <c r="C542" t="s">
        <v>432</v>
      </c>
      <c r="D542" t="s">
        <v>433</v>
      </c>
      <c r="E542" t="s">
        <v>298</v>
      </c>
      <c r="F542">
        <v>20140508</v>
      </c>
      <c r="J542" s="99"/>
    </row>
    <row r="543" spans="1:10" x14ac:dyDescent="0.25">
      <c r="A543" t="s">
        <v>295</v>
      </c>
      <c r="B543" t="s">
        <v>417</v>
      </c>
      <c r="C543" t="s">
        <v>432</v>
      </c>
      <c r="D543" t="s">
        <v>433</v>
      </c>
      <c r="E543" t="s">
        <v>298</v>
      </c>
      <c r="F543">
        <v>20140509</v>
      </c>
      <c r="J543" s="99"/>
    </row>
    <row r="544" spans="1:10" x14ac:dyDescent="0.25">
      <c r="A544" t="s">
        <v>295</v>
      </c>
      <c r="B544" t="s">
        <v>417</v>
      </c>
      <c r="C544" t="s">
        <v>462</v>
      </c>
      <c r="D544" t="s">
        <v>463</v>
      </c>
      <c r="E544" t="s">
        <v>298</v>
      </c>
      <c r="F544">
        <v>20140503</v>
      </c>
      <c r="J544" s="99"/>
    </row>
    <row r="545" spans="1:10" x14ac:dyDescent="0.25">
      <c r="A545" t="s">
        <v>295</v>
      </c>
      <c r="B545" t="s">
        <v>417</v>
      </c>
      <c r="C545" t="s">
        <v>444</v>
      </c>
      <c r="D545" t="s">
        <v>445</v>
      </c>
      <c r="E545" t="s">
        <v>298</v>
      </c>
      <c r="F545">
        <v>20140508</v>
      </c>
      <c r="J545" s="99"/>
    </row>
    <row r="546" spans="1:10" x14ac:dyDescent="0.25">
      <c r="A546" t="s">
        <v>295</v>
      </c>
      <c r="B546" t="s">
        <v>417</v>
      </c>
      <c r="C546" t="s">
        <v>452</v>
      </c>
      <c r="D546" t="s">
        <v>453</v>
      </c>
      <c r="E546" t="s">
        <v>298</v>
      </c>
      <c r="F546">
        <v>20140508</v>
      </c>
      <c r="J546" s="99"/>
    </row>
    <row r="547" spans="1:10" x14ac:dyDescent="0.25">
      <c r="A547" t="s">
        <v>295</v>
      </c>
      <c r="B547" t="s">
        <v>417</v>
      </c>
      <c r="C547" t="s">
        <v>454</v>
      </c>
      <c r="D547" t="s">
        <v>455</v>
      </c>
      <c r="E547" t="s">
        <v>298</v>
      </c>
      <c r="F547">
        <v>20140508</v>
      </c>
      <c r="J547" s="99"/>
    </row>
    <row r="548" spans="1:10" x14ac:dyDescent="0.25">
      <c r="A548" t="s">
        <v>295</v>
      </c>
      <c r="B548" t="s">
        <v>417</v>
      </c>
      <c r="C548" t="s">
        <v>456</v>
      </c>
      <c r="D548" t="s">
        <v>457</v>
      </c>
      <c r="E548" t="s">
        <v>298</v>
      </c>
      <c r="F548">
        <v>20140508</v>
      </c>
      <c r="J548" s="99"/>
    </row>
    <row r="549" spans="1:10" x14ac:dyDescent="0.25">
      <c r="A549" t="s">
        <v>295</v>
      </c>
      <c r="B549" t="s">
        <v>417</v>
      </c>
      <c r="C549" t="s">
        <v>446</v>
      </c>
      <c r="D549" t="s">
        <v>447</v>
      </c>
      <c r="E549" t="s">
        <v>298</v>
      </c>
      <c r="F549">
        <v>20140508</v>
      </c>
      <c r="J549" s="99"/>
    </row>
    <row r="550" spans="1:10" x14ac:dyDescent="0.25">
      <c r="A550" t="s">
        <v>295</v>
      </c>
      <c r="B550" t="s">
        <v>417</v>
      </c>
      <c r="C550" t="s">
        <v>432</v>
      </c>
      <c r="D550" t="s">
        <v>433</v>
      </c>
      <c r="E550" t="s">
        <v>298</v>
      </c>
      <c r="F550">
        <v>20140508</v>
      </c>
      <c r="J550" s="99"/>
    </row>
    <row r="551" spans="1:10" x14ac:dyDescent="0.25">
      <c r="A551" t="s">
        <v>295</v>
      </c>
      <c r="B551" t="s">
        <v>417</v>
      </c>
      <c r="C551" t="s">
        <v>462</v>
      </c>
      <c r="D551" t="s">
        <v>463</v>
      </c>
      <c r="E551" t="s">
        <v>298</v>
      </c>
      <c r="F551">
        <v>20140503</v>
      </c>
      <c r="J551" s="99"/>
    </row>
    <row r="552" spans="1:10" x14ac:dyDescent="0.25">
      <c r="A552" t="s">
        <v>295</v>
      </c>
      <c r="B552" t="s">
        <v>417</v>
      </c>
      <c r="C552" t="s">
        <v>462</v>
      </c>
      <c r="D552" t="s">
        <v>463</v>
      </c>
      <c r="E552" t="s">
        <v>298</v>
      </c>
      <c r="F552">
        <v>20140504</v>
      </c>
      <c r="J552" s="99"/>
    </row>
    <row r="553" spans="1:10" x14ac:dyDescent="0.25">
      <c r="A553" t="s">
        <v>295</v>
      </c>
      <c r="B553" t="s">
        <v>417</v>
      </c>
      <c r="C553" t="s">
        <v>432</v>
      </c>
      <c r="D553" t="s">
        <v>433</v>
      </c>
      <c r="E553" t="s">
        <v>298</v>
      </c>
      <c r="F553">
        <v>20140514</v>
      </c>
      <c r="J553" s="99"/>
    </row>
    <row r="554" spans="1:10" x14ac:dyDescent="0.25">
      <c r="A554" t="s">
        <v>295</v>
      </c>
      <c r="B554" t="s">
        <v>417</v>
      </c>
      <c r="C554" t="s">
        <v>432</v>
      </c>
      <c r="D554" t="s">
        <v>433</v>
      </c>
      <c r="E554" t="s">
        <v>298</v>
      </c>
      <c r="F554">
        <v>20140514</v>
      </c>
      <c r="J554" s="99"/>
    </row>
    <row r="555" spans="1:10" x14ac:dyDescent="0.25">
      <c r="A555" t="s">
        <v>295</v>
      </c>
      <c r="B555" t="s">
        <v>417</v>
      </c>
      <c r="C555" t="s">
        <v>462</v>
      </c>
      <c r="D555" t="s">
        <v>463</v>
      </c>
      <c r="E555" t="s">
        <v>298</v>
      </c>
      <c r="F555">
        <v>20140511</v>
      </c>
      <c r="J555" s="99"/>
    </row>
    <row r="556" spans="1:10" x14ac:dyDescent="0.25">
      <c r="A556" t="s">
        <v>295</v>
      </c>
      <c r="B556" t="s">
        <v>417</v>
      </c>
      <c r="C556" t="s">
        <v>462</v>
      </c>
      <c r="D556" t="s">
        <v>463</v>
      </c>
      <c r="E556" t="s">
        <v>298</v>
      </c>
      <c r="F556">
        <v>20140510</v>
      </c>
      <c r="J556" s="99"/>
    </row>
    <row r="557" spans="1:10" x14ac:dyDescent="0.25">
      <c r="A557" t="s">
        <v>295</v>
      </c>
      <c r="B557" t="s">
        <v>417</v>
      </c>
      <c r="C557" t="s">
        <v>462</v>
      </c>
      <c r="D557" t="s">
        <v>463</v>
      </c>
      <c r="E557" t="s">
        <v>298</v>
      </c>
      <c r="F557">
        <v>20140511</v>
      </c>
      <c r="J557" s="99"/>
    </row>
    <row r="558" spans="1:10" x14ac:dyDescent="0.25">
      <c r="A558" t="s">
        <v>295</v>
      </c>
      <c r="B558" t="s">
        <v>417</v>
      </c>
      <c r="C558" t="s">
        <v>432</v>
      </c>
      <c r="D558" t="s">
        <v>433</v>
      </c>
      <c r="E558" t="s">
        <v>298</v>
      </c>
      <c r="F558">
        <v>20140515</v>
      </c>
      <c r="J558" s="99"/>
    </row>
    <row r="559" spans="1:10" x14ac:dyDescent="0.25">
      <c r="A559" t="s">
        <v>295</v>
      </c>
      <c r="B559" t="s">
        <v>417</v>
      </c>
      <c r="C559" t="s">
        <v>432</v>
      </c>
      <c r="D559" t="s">
        <v>433</v>
      </c>
      <c r="E559" t="s">
        <v>298</v>
      </c>
      <c r="F559">
        <v>20140515</v>
      </c>
      <c r="J559" s="99"/>
    </row>
    <row r="560" spans="1:10" x14ac:dyDescent="0.25">
      <c r="A560" t="s">
        <v>295</v>
      </c>
      <c r="B560" t="s">
        <v>417</v>
      </c>
      <c r="C560" t="s">
        <v>432</v>
      </c>
      <c r="D560" t="s">
        <v>433</v>
      </c>
      <c r="E560" t="s">
        <v>298</v>
      </c>
      <c r="F560">
        <v>20140516</v>
      </c>
      <c r="J560" s="99"/>
    </row>
    <row r="561" spans="1:10" x14ac:dyDescent="0.25">
      <c r="A561" t="s">
        <v>295</v>
      </c>
      <c r="B561" t="s">
        <v>417</v>
      </c>
      <c r="C561" t="s">
        <v>444</v>
      </c>
      <c r="D561" t="s">
        <v>445</v>
      </c>
      <c r="E561" t="s">
        <v>298</v>
      </c>
      <c r="F561">
        <v>20140510</v>
      </c>
      <c r="J561" s="99"/>
    </row>
    <row r="562" spans="1:10" x14ac:dyDescent="0.25">
      <c r="A562" t="s">
        <v>295</v>
      </c>
      <c r="B562" t="s">
        <v>417</v>
      </c>
      <c r="C562" t="s">
        <v>454</v>
      </c>
      <c r="D562" t="s">
        <v>455</v>
      </c>
      <c r="E562" t="s">
        <v>298</v>
      </c>
      <c r="F562">
        <v>20140510</v>
      </c>
      <c r="J562" s="99"/>
    </row>
    <row r="563" spans="1:10" x14ac:dyDescent="0.25">
      <c r="A563" t="s">
        <v>295</v>
      </c>
      <c r="B563" t="s">
        <v>417</v>
      </c>
      <c r="C563" t="s">
        <v>446</v>
      </c>
      <c r="D563" t="s">
        <v>447</v>
      </c>
      <c r="E563" t="s">
        <v>298</v>
      </c>
      <c r="F563">
        <v>20140510</v>
      </c>
      <c r="J563" s="99"/>
    </row>
    <row r="564" spans="1:10" x14ac:dyDescent="0.25">
      <c r="A564" t="s">
        <v>295</v>
      </c>
      <c r="B564" t="s">
        <v>417</v>
      </c>
      <c r="C564" t="s">
        <v>456</v>
      </c>
      <c r="D564" t="s">
        <v>457</v>
      </c>
      <c r="E564" t="s">
        <v>298</v>
      </c>
      <c r="F564">
        <v>20140510</v>
      </c>
      <c r="J564" s="99"/>
    </row>
    <row r="565" spans="1:10" x14ac:dyDescent="0.25">
      <c r="A565" t="s">
        <v>295</v>
      </c>
      <c r="B565" t="s">
        <v>417</v>
      </c>
      <c r="C565" t="s">
        <v>462</v>
      </c>
      <c r="D565" t="s">
        <v>463</v>
      </c>
      <c r="E565" t="s">
        <v>298</v>
      </c>
      <c r="F565">
        <v>20140514</v>
      </c>
      <c r="J565" s="99"/>
    </row>
    <row r="566" spans="1:10" x14ac:dyDescent="0.25">
      <c r="A566" t="s">
        <v>295</v>
      </c>
      <c r="B566" t="s">
        <v>417</v>
      </c>
      <c r="C566" t="s">
        <v>432</v>
      </c>
      <c r="D566" t="s">
        <v>433</v>
      </c>
      <c r="E566" t="s">
        <v>298</v>
      </c>
      <c r="F566">
        <v>20140517</v>
      </c>
      <c r="J566" s="99"/>
    </row>
    <row r="567" spans="1:10" x14ac:dyDescent="0.25">
      <c r="A567" t="s">
        <v>295</v>
      </c>
      <c r="B567" t="s">
        <v>417</v>
      </c>
      <c r="C567" t="s">
        <v>432</v>
      </c>
      <c r="D567" t="s">
        <v>433</v>
      </c>
      <c r="E567" t="s">
        <v>298</v>
      </c>
      <c r="F567">
        <v>20140424</v>
      </c>
      <c r="J567" s="99"/>
    </row>
    <row r="568" spans="1:10" x14ac:dyDescent="0.25">
      <c r="A568" t="s">
        <v>295</v>
      </c>
      <c r="B568" t="s">
        <v>417</v>
      </c>
      <c r="C568" t="s">
        <v>462</v>
      </c>
      <c r="D568" t="s">
        <v>463</v>
      </c>
      <c r="E568" t="s">
        <v>298</v>
      </c>
      <c r="F568">
        <v>20140518</v>
      </c>
      <c r="J568" s="99"/>
    </row>
    <row r="569" spans="1:10" x14ac:dyDescent="0.25">
      <c r="A569" t="s">
        <v>295</v>
      </c>
      <c r="B569" t="s">
        <v>417</v>
      </c>
      <c r="C569" t="s">
        <v>432</v>
      </c>
      <c r="D569" t="s">
        <v>433</v>
      </c>
      <c r="E569" t="s">
        <v>298</v>
      </c>
      <c r="F569">
        <v>20140518</v>
      </c>
      <c r="J569" s="99"/>
    </row>
    <row r="570" spans="1:10" x14ac:dyDescent="0.25">
      <c r="A570" t="s">
        <v>295</v>
      </c>
      <c r="B570" t="s">
        <v>417</v>
      </c>
      <c r="C570" t="s">
        <v>456</v>
      </c>
      <c r="D570" t="s">
        <v>457</v>
      </c>
      <c r="E570" t="s">
        <v>298</v>
      </c>
      <c r="F570">
        <v>20140517</v>
      </c>
      <c r="J570" s="99"/>
    </row>
    <row r="571" spans="1:10" x14ac:dyDescent="0.25">
      <c r="A571" t="s">
        <v>295</v>
      </c>
      <c r="B571" t="s">
        <v>417</v>
      </c>
      <c r="C571" t="s">
        <v>454</v>
      </c>
      <c r="D571" t="s">
        <v>455</v>
      </c>
      <c r="E571" t="s">
        <v>298</v>
      </c>
      <c r="F571">
        <v>20140517</v>
      </c>
      <c r="J571" s="99"/>
    </row>
    <row r="572" spans="1:10" x14ac:dyDescent="0.25">
      <c r="A572" t="s">
        <v>295</v>
      </c>
      <c r="B572" t="s">
        <v>417</v>
      </c>
      <c r="C572" t="s">
        <v>446</v>
      </c>
      <c r="D572" t="s">
        <v>447</v>
      </c>
      <c r="E572" t="s">
        <v>298</v>
      </c>
      <c r="F572">
        <v>20140517</v>
      </c>
      <c r="J572" s="99"/>
    </row>
    <row r="573" spans="1:10" x14ac:dyDescent="0.25">
      <c r="A573" t="s">
        <v>295</v>
      </c>
      <c r="B573" t="s">
        <v>417</v>
      </c>
      <c r="C573" t="s">
        <v>432</v>
      </c>
      <c r="D573" t="s">
        <v>433</v>
      </c>
      <c r="E573" t="s">
        <v>298</v>
      </c>
      <c r="F573">
        <v>20140522</v>
      </c>
      <c r="J573" s="99"/>
    </row>
    <row r="574" spans="1:10" x14ac:dyDescent="0.25">
      <c r="A574" t="s">
        <v>295</v>
      </c>
      <c r="B574" t="s">
        <v>417</v>
      </c>
      <c r="C574" t="s">
        <v>432</v>
      </c>
      <c r="D574" t="s">
        <v>433</v>
      </c>
      <c r="E574" t="s">
        <v>298</v>
      </c>
      <c r="F574">
        <v>20140523</v>
      </c>
      <c r="J574" s="99"/>
    </row>
    <row r="575" spans="1:10" x14ac:dyDescent="0.25">
      <c r="A575" t="s">
        <v>295</v>
      </c>
      <c r="B575" t="s">
        <v>417</v>
      </c>
      <c r="C575" t="s">
        <v>432</v>
      </c>
      <c r="D575" t="s">
        <v>433</v>
      </c>
      <c r="E575" t="s">
        <v>298</v>
      </c>
      <c r="F575">
        <v>20140528</v>
      </c>
      <c r="J575" s="99"/>
    </row>
    <row r="576" spans="1:10" x14ac:dyDescent="0.25">
      <c r="A576" t="s">
        <v>295</v>
      </c>
      <c r="B576" t="s">
        <v>417</v>
      </c>
      <c r="C576" t="s">
        <v>432</v>
      </c>
      <c r="D576" t="s">
        <v>433</v>
      </c>
      <c r="E576" t="s">
        <v>298</v>
      </c>
      <c r="F576">
        <v>20140524</v>
      </c>
      <c r="J576" s="99"/>
    </row>
    <row r="577" spans="1:10" x14ac:dyDescent="0.25">
      <c r="A577" t="s">
        <v>295</v>
      </c>
      <c r="B577" t="s">
        <v>417</v>
      </c>
      <c r="C577" t="s">
        <v>464</v>
      </c>
      <c r="D577" t="s">
        <v>465</v>
      </c>
      <c r="E577" t="s">
        <v>298</v>
      </c>
      <c r="F577">
        <v>20140510</v>
      </c>
      <c r="J577" s="99"/>
    </row>
    <row r="578" spans="1:10" x14ac:dyDescent="0.25">
      <c r="A578" t="s">
        <v>295</v>
      </c>
      <c r="B578" t="s">
        <v>417</v>
      </c>
      <c r="C578" t="s">
        <v>464</v>
      </c>
      <c r="D578" t="s">
        <v>465</v>
      </c>
      <c r="E578" t="s">
        <v>298</v>
      </c>
      <c r="F578">
        <v>20140510</v>
      </c>
      <c r="J578" s="99"/>
    </row>
    <row r="579" spans="1:10" x14ac:dyDescent="0.25">
      <c r="A579" t="s">
        <v>295</v>
      </c>
      <c r="B579" t="s">
        <v>417</v>
      </c>
      <c r="C579" t="s">
        <v>462</v>
      </c>
      <c r="D579" t="s">
        <v>463</v>
      </c>
      <c r="E579" t="s">
        <v>298</v>
      </c>
      <c r="F579">
        <v>20140528</v>
      </c>
      <c r="J579" s="99"/>
    </row>
    <row r="580" spans="1:10" x14ac:dyDescent="0.25">
      <c r="A580" t="s">
        <v>295</v>
      </c>
      <c r="B580" t="s">
        <v>417</v>
      </c>
      <c r="C580" t="s">
        <v>432</v>
      </c>
      <c r="D580" t="s">
        <v>433</v>
      </c>
      <c r="E580" t="s">
        <v>298</v>
      </c>
      <c r="F580">
        <v>20140529</v>
      </c>
      <c r="J580" s="99"/>
    </row>
    <row r="581" spans="1:10" x14ac:dyDescent="0.25">
      <c r="A581" t="s">
        <v>295</v>
      </c>
      <c r="B581" t="s">
        <v>417</v>
      </c>
      <c r="C581" t="s">
        <v>432</v>
      </c>
      <c r="D581" t="s">
        <v>433</v>
      </c>
      <c r="E581" t="s">
        <v>298</v>
      </c>
      <c r="F581">
        <v>20140530</v>
      </c>
      <c r="J581" s="99"/>
    </row>
    <row r="582" spans="1:10" x14ac:dyDescent="0.25">
      <c r="A582" t="s">
        <v>295</v>
      </c>
      <c r="B582" t="s">
        <v>417</v>
      </c>
      <c r="C582" t="s">
        <v>432</v>
      </c>
      <c r="D582" t="s">
        <v>433</v>
      </c>
      <c r="E582" t="s">
        <v>298</v>
      </c>
      <c r="F582">
        <v>20140601</v>
      </c>
      <c r="J582" s="99"/>
    </row>
    <row r="583" spans="1:10" x14ac:dyDescent="0.25">
      <c r="A583" t="s">
        <v>295</v>
      </c>
      <c r="B583" t="s">
        <v>417</v>
      </c>
      <c r="C583" t="s">
        <v>462</v>
      </c>
      <c r="D583" t="s">
        <v>463</v>
      </c>
      <c r="E583" t="s">
        <v>298</v>
      </c>
      <c r="F583">
        <v>20140529</v>
      </c>
      <c r="J583" s="99"/>
    </row>
    <row r="584" spans="1:10" x14ac:dyDescent="0.25">
      <c r="A584" t="s">
        <v>295</v>
      </c>
      <c r="B584" t="s">
        <v>417</v>
      </c>
      <c r="C584" t="s">
        <v>444</v>
      </c>
      <c r="D584" t="s">
        <v>445</v>
      </c>
      <c r="E584" t="s">
        <v>298</v>
      </c>
      <c r="F584">
        <v>20140606</v>
      </c>
      <c r="J584" s="99"/>
    </row>
    <row r="585" spans="1:10" x14ac:dyDescent="0.25">
      <c r="A585" t="s">
        <v>295</v>
      </c>
      <c r="B585" t="s">
        <v>417</v>
      </c>
      <c r="C585" t="s">
        <v>466</v>
      </c>
      <c r="D585" t="s">
        <v>467</v>
      </c>
      <c r="E585" t="s">
        <v>298</v>
      </c>
      <c r="F585">
        <v>20140606</v>
      </c>
      <c r="J585" s="99"/>
    </row>
    <row r="586" spans="1:10" x14ac:dyDescent="0.25">
      <c r="A586" t="s">
        <v>295</v>
      </c>
      <c r="B586" t="s">
        <v>417</v>
      </c>
      <c r="C586" t="s">
        <v>468</v>
      </c>
      <c r="D586" t="s">
        <v>469</v>
      </c>
      <c r="E586" t="s">
        <v>298</v>
      </c>
      <c r="F586">
        <v>20140606</v>
      </c>
      <c r="J586" s="99"/>
    </row>
    <row r="587" spans="1:10" x14ac:dyDescent="0.25">
      <c r="A587" t="s">
        <v>295</v>
      </c>
      <c r="B587" t="s">
        <v>417</v>
      </c>
      <c r="C587" t="s">
        <v>470</v>
      </c>
      <c r="D587" t="s">
        <v>471</v>
      </c>
      <c r="E587" t="s">
        <v>298</v>
      </c>
      <c r="F587">
        <v>20140607</v>
      </c>
      <c r="J587" s="99"/>
    </row>
    <row r="588" spans="1:10" x14ac:dyDescent="0.25">
      <c r="A588" t="s">
        <v>295</v>
      </c>
      <c r="B588" t="s">
        <v>417</v>
      </c>
      <c r="C588" t="s">
        <v>466</v>
      </c>
      <c r="D588" t="s">
        <v>467</v>
      </c>
      <c r="E588" t="s">
        <v>298</v>
      </c>
      <c r="F588">
        <v>20140607</v>
      </c>
      <c r="J588" s="99"/>
    </row>
    <row r="589" spans="1:10" x14ac:dyDescent="0.25">
      <c r="A589" t="s">
        <v>295</v>
      </c>
      <c r="B589" t="s">
        <v>417</v>
      </c>
      <c r="C589" t="s">
        <v>432</v>
      </c>
      <c r="D589" t="s">
        <v>433</v>
      </c>
      <c r="E589" t="s">
        <v>298</v>
      </c>
      <c r="F589">
        <v>20140605</v>
      </c>
      <c r="J589" s="99"/>
    </row>
    <row r="590" spans="1:10" x14ac:dyDescent="0.25">
      <c r="A590" t="s">
        <v>295</v>
      </c>
      <c r="B590" t="s">
        <v>417</v>
      </c>
      <c r="C590" t="s">
        <v>432</v>
      </c>
      <c r="D590" t="s">
        <v>433</v>
      </c>
      <c r="E590" t="s">
        <v>298</v>
      </c>
      <c r="F590">
        <v>20140606</v>
      </c>
      <c r="J590" s="99"/>
    </row>
    <row r="591" spans="1:10" x14ac:dyDescent="0.25">
      <c r="A591" t="s">
        <v>295</v>
      </c>
      <c r="B591" t="s">
        <v>417</v>
      </c>
      <c r="C591" t="s">
        <v>432</v>
      </c>
      <c r="D591" t="s">
        <v>433</v>
      </c>
      <c r="E591" t="s">
        <v>298</v>
      </c>
      <c r="F591">
        <v>20140608</v>
      </c>
      <c r="J591" s="99"/>
    </row>
    <row r="592" spans="1:10" x14ac:dyDescent="0.25">
      <c r="A592" t="s">
        <v>295</v>
      </c>
      <c r="B592" t="s">
        <v>417</v>
      </c>
      <c r="C592" t="s">
        <v>432</v>
      </c>
      <c r="D592" t="s">
        <v>433</v>
      </c>
      <c r="E592" t="s">
        <v>298</v>
      </c>
      <c r="F592">
        <v>20140531</v>
      </c>
      <c r="J592" s="99"/>
    </row>
    <row r="593" spans="1:10" x14ac:dyDescent="0.25">
      <c r="A593" t="s">
        <v>295</v>
      </c>
      <c r="B593" t="s">
        <v>417</v>
      </c>
      <c r="C593" t="s">
        <v>432</v>
      </c>
      <c r="D593" t="s">
        <v>433</v>
      </c>
      <c r="E593" t="s">
        <v>298</v>
      </c>
      <c r="F593">
        <v>20140607</v>
      </c>
      <c r="J593" s="99"/>
    </row>
    <row r="594" spans="1:10" x14ac:dyDescent="0.25">
      <c r="A594" t="s">
        <v>295</v>
      </c>
      <c r="B594" t="s">
        <v>417</v>
      </c>
      <c r="C594" t="s">
        <v>432</v>
      </c>
      <c r="D594" t="s">
        <v>433</v>
      </c>
      <c r="E594" t="s">
        <v>298</v>
      </c>
      <c r="F594">
        <v>20140608</v>
      </c>
      <c r="J594" s="99"/>
    </row>
    <row r="595" spans="1:10" x14ac:dyDescent="0.25">
      <c r="A595" t="s">
        <v>295</v>
      </c>
      <c r="B595" t="s">
        <v>417</v>
      </c>
      <c r="C595" t="s">
        <v>466</v>
      </c>
      <c r="D595" t="s">
        <v>467</v>
      </c>
      <c r="E595" t="s">
        <v>298</v>
      </c>
      <c r="F595">
        <v>20140607</v>
      </c>
      <c r="J595" s="99"/>
    </row>
    <row r="596" spans="1:10" x14ac:dyDescent="0.25">
      <c r="A596" t="s">
        <v>295</v>
      </c>
      <c r="B596" t="s">
        <v>417</v>
      </c>
      <c r="C596" t="s">
        <v>444</v>
      </c>
      <c r="D596" t="s">
        <v>445</v>
      </c>
      <c r="E596" t="s">
        <v>298</v>
      </c>
      <c r="F596">
        <v>20140605</v>
      </c>
      <c r="J596" s="99"/>
    </row>
    <row r="597" spans="1:10" x14ac:dyDescent="0.25">
      <c r="A597" t="s">
        <v>295</v>
      </c>
      <c r="B597" t="s">
        <v>417</v>
      </c>
      <c r="C597" t="s">
        <v>444</v>
      </c>
      <c r="D597" t="s">
        <v>445</v>
      </c>
      <c r="E597" t="s">
        <v>298</v>
      </c>
      <c r="F597">
        <v>20140607</v>
      </c>
      <c r="J597" s="99"/>
    </row>
    <row r="598" spans="1:10" x14ac:dyDescent="0.25">
      <c r="A598" t="s">
        <v>295</v>
      </c>
      <c r="B598" t="s">
        <v>417</v>
      </c>
      <c r="C598" t="s">
        <v>444</v>
      </c>
      <c r="D598" t="s">
        <v>445</v>
      </c>
      <c r="E598" t="s">
        <v>298</v>
      </c>
      <c r="F598">
        <v>20140607</v>
      </c>
      <c r="J598" s="99"/>
    </row>
    <row r="599" spans="1:10" x14ac:dyDescent="0.25">
      <c r="A599" t="s">
        <v>295</v>
      </c>
      <c r="B599" t="s">
        <v>417</v>
      </c>
      <c r="C599" t="s">
        <v>466</v>
      </c>
      <c r="D599" t="s">
        <v>467</v>
      </c>
      <c r="E599" t="s">
        <v>298</v>
      </c>
      <c r="F599">
        <v>20140606</v>
      </c>
      <c r="J599" s="99"/>
    </row>
    <row r="600" spans="1:10" x14ac:dyDescent="0.25">
      <c r="A600" t="s">
        <v>295</v>
      </c>
      <c r="B600" t="s">
        <v>417</v>
      </c>
      <c r="C600" t="s">
        <v>466</v>
      </c>
      <c r="D600" t="s">
        <v>467</v>
      </c>
      <c r="E600" t="s">
        <v>298</v>
      </c>
      <c r="F600">
        <v>20140607</v>
      </c>
      <c r="J600" s="99"/>
    </row>
    <row r="601" spans="1:10" x14ac:dyDescent="0.25">
      <c r="A601" t="s">
        <v>295</v>
      </c>
      <c r="B601" t="s">
        <v>417</v>
      </c>
      <c r="C601" t="s">
        <v>468</v>
      </c>
      <c r="D601" t="s">
        <v>469</v>
      </c>
      <c r="E601" t="s">
        <v>298</v>
      </c>
      <c r="F601">
        <v>20140606</v>
      </c>
      <c r="J601" s="99"/>
    </row>
    <row r="602" spans="1:10" x14ac:dyDescent="0.25">
      <c r="A602" t="s">
        <v>295</v>
      </c>
      <c r="B602" t="s">
        <v>417</v>
      </c>
      <c r="C602" t="s">
        <v>468</v>
      </c>
      <c r="D602" t="s">
        <v>469</v>
      </c>
      <c r="E602" t="s">
        <v>298</v>
      </c>
      <c r="F602">
        <v>20140612</v>
      </c>
      <c r="J602" s="99"/>
    </row>
    <row r="603" spans="1:10" x14ac:dyDescent="0.25">
      <c r="A603" t="s">
        <v>295</v>
      </c>
      <c r="B603" t="s">
        <v>417</v>
      </c>
      <c r="C603" t="s">
        <v>468</v>
      </c>
      <c r="D603" t="s">
        <v>469</v>
      </c>
      <c r="E603" t="s">
        <v>298</v>
      </c>
      <c r="F603">
        <v>20140606</v>
      </c>
      <c r="J603" s="99"/>
    </row>
    <row r="604" spans="1:10" x14ac:dyDescent="0.25">
      <c r="A604" t="s">
        <v>295</v>
      </c>
      <c r="B604" t="s">
        <v>417</v>
      </c>
      <c r="C604" t="s">
        <v>466</v>
      </c>
      <c r="D604" t="s">
        <v>467</v>
      </c>
      <c r="E604" t="s">
        <v>298</v>
      </c>
      <c r="F604">
        <v>20140608</v>
      </c>
      <c r="J604" s="99"/>
    </row>
    <row r="605" spans="1:10" x14ac:dyDescent="0.25">
      <c r="A605" t="s">
        <v>295</v>
      </c>
      <c r="B605" t="s">
        <v>417</v>
      </c>
      <c r="C605" t="s">
        <v>432</v>
      </c>
      <c r="D605" t="s">
        <v>433</v>
      </c>
      <c r="E605" t="s">
        <v>298</v>
      </c>
      <c r="F605">
        <v>20140611</v>
      </c>
      <c r="J605" s="99"/>
    </row>
    <row r="606" spans="1:10" x14ac:dyDescent="0.25">
      <c r="A606" t="s">
        <v>295</v>
      </c>
      <c r="B606" t="s">
        <v>417</v>
      </c>
      <c r="C606" t="s">
        <v>432</v>
      </c>
      <c r="D606" t="s">
        <v>433</v>
      </c>
      <c r="E606" t="s">
        <v>298</v>
      </c>
      <c r="F606">
        <v>20140612</v>
      </c>
      <c r="J606" s="99"/>
    </row>
    <row r="607" spans="1:10" x14ac:dyDescent="0.25">
      <c r="A607" t="s">
        <v>295</v>
      </c>
      <c r="B607" t="s">
        <v>417</v>
      </c>
      <c r="C607" t="s">
        <v>466</v>
      </c>
      <c r="D607" t="s">
        <v>467</v>
      </c>
      <c r="E607" t="s">
        <v>298</v>
      </c>
      <c r="F607">
        <v>20140612</v>
      </c>
      <c r="J607" s="99"/>
    </row>
    <row r="608" spans="1:10" x14ac:dyDescent="0.25">
      <c r="A608" t="s">
        <v>295</v>
      </c>
      <c r="B608" t="s">
        <v>417</v>
      </c>
      <c r="C608" t="s">
        <v>472</v>
      </c>
      <c r="D608" t="s">
        <v>473</v>
      </c>
      <c r="E608" t="s">
        <v>298</v>
      </c>
      <c r="F608">
        <v>20140531</v>
      </c>
      <c r="J608" s="99"/>
    </row>
    <row r="609" spans="1:10" x14ac:dyDescent="0.25">
      <c r="A609" t="s">
        <v>295</v>
      </c>
      <c r="B609" t="s">
        <v>417</v>
      </c>
      <c r="C609" t="s">
        <v>432</v>
      </c>
      <c r="D609" t="s">
        <v>433</v>
      </c>
      <c r="E609" t="s">
        <v>298</v>
      </c>
      <c r="F609">
        <v>20140613</v>
      </c>
      <c r="J609" s="99"/>
    </row>
    <row r="610" spans="1:10" x14ac:dyDescent="0.25">
      <c r="A610" t="s">
        <v>295</v>
      </c>
      <c r="B610" t="s">
        <v>417</v>
      </c>
      <c r="C610" t="s">
        <v>432</v>
      </c>
      <c r="D610" t="s">
        <v>433</v>
      </c>
      <c r="E610" t="s">
        <v>298</v>
      </c>
      <c r="F610">
        <v>20140614</v>
      </c>
      <c r="J610" s="99"/>
    </row>
    <row r="611" spans="1:10" x14ac:dyDescent="0.25">
      <c r="A611" t="s">
        <v>295</v>
      </c>
      <c r="B611" t="s">
        <v>417</v>
      </c>
      <c r="C611" t="s">
        <v>468</v>
      </c>
      <c r="D611" t="s">
        <v>469</v>
      </c>
      <c r="E611" t="s">
        <v>298</v>
      </c>
      <c r="F611">
        <v>20140612</v>
      </c>
      <c r="J611" s="99"/>
    </row>
    <row r="612" spans="1:10" x14ac:dyDescent="0.25">
      <c r="A612" t="s">
        <v>295</v>
      </c>
      <c r="B612" t="s">
        <v>417</v>
      </c>
      <c r="C612" t="s">
        <v>468</v>
      </c>
      <c r="D612" t="s">
        <v>469</v>
      </c>
      <c r="E612" t="s">
        <v>298</v>
      </c>
      <c r="F612">
        <v>20140613</v>
      </c>
      <c r="J612" s="99"/>
    </row>
    <row r="613" spans="1:10" x14ac:dyDescent="0.25">
      <c r="A613" t="s">
        <v>295</v>
      </c>
      <c r="B613" t="s">
        <v>417</v>
      </c>
      <c r="C613" t="s">
        <v>444</v>
      </c>
      <c r="D613" t="s">
        <v>445</v>
      </c>
      <c r="E613" t="s">
        <v>298</v>
      </c>
      <c r="F613">
        <v>20140613</v>
      </c>
      <c r="J613" s="99"/>
    </row>
    <row r="614" spans="1:10" x14ac:dyDescent="0.25">
      <c r="A614" t="s">
        <v>295</v>
      </c>
      <c r="B614" t="s">
        <v>417</v>
      </c>
      <c r="C614" t="s">
        <v>466</v>
      </c>
      <c r="D614" t="s">
        <v>467</v>
      </c>
      <c r="E614" t="s">
        <v>298</v>
      </c>
      <c r="F614">
        <v>20140612</v>
      </c>
      <c r="J614" s="99"/>
    </row>
    <row r="615" spans="1:10" x14ac:dyDescent="0.25">
      <c r="A615" t="s">
        <v>295</v>
      </c>
      <c r="B615" t="s">
        <v>417</v>
      </c>
      <c r="C615" t="s">
        <v>466</v>
      </c>
      <c r="D615" t="s">
        <v>467</v>
      </c>
      <c r="E615" t="s">
        <v>298</v>
      </c>
      <c r="F615">
        <v>20140614</v>
      </c>
      <c r="J615" s="99"/>
    </row>
    <row r="616" spans="1:10" x14ac:dyDescent="0.25">
      <c r="A616" t="s">
        <v>295</v>
      </c>
      <c r="B616" t="s">
        <v>417</v>
      </c>
      <c r="C616" t="s">
        <v>466</v>
      </c>
      <c r="D616" t="s">
        <v>467</v>
      </c>
      <c r="E616" t="s">
        <v>298</v>
      </c>
      <c r="F616">
        <v>20140615</v>
      </c>
      <c r="J616" s="99"/>
    </row>
    <row r="617" spans="1:10" x14ac:dyDescent="0.25">
      <c r="A617" t="s">
        <v>295</v>
      </c>
      <c r="B617" t="s">
        <v>417</v>
      </c>
      <c r="C617" t="s">
        <v>472</v>
      </c>
      <c r="D617" t="s">
        <v>473</v>
      </c>
      <c r="E617" t="s">
        <v>298</v>
      </c>
      <c r="F617">
        <v>20140618</v>
      </c>
      <c r="J617" s="99"/>
    </row>
    <row r="618" spans="1:10" x14ac:dyDescent="0.25">
      <c r="A618" t="s">
        <v>295</v>
      </c>
      <c r="B618" t="s">
        <v>417</v>
      </c>
      <c r="C618" t="s">
        <v>466</v>
      </c>
      <c r="D618" t="s">
        <v>467</v>
      </c>
      <c r="E618" t="s">
        <v>298</v>
      </c>
      <c r="F618">
        <v>20140613</v>
      </c>
      <c r="J618" s="99"/>
    </row>
    <row r="619" spans="1:10" x14ac:dyDescent="0.25">
      <c r="A619" t="s">
        <v>295</v>
      </c>
      <c r="B619" t="s">
        <v>417</v>
      </c>
      <c r="C619" t="s">
        <v>466</v>
      </c>
      <c r="D619" t="s">
        <v>467</v>
      </c>
      <c r="E619" t="s">
        <v>298</v>
      </c>
      <c r="F619">
        <v>20140613</v>
      </c>
      <c r="J619" s="99"/>
    </row>
    <row r="620" spans="1:10" x14ac:dyDescent="0.25">
      <c r="A620" t="s">
        <v>295</v>
      </c>
      <c r="B620" t="s">
        <v>417</v>
      </c>
      <c r="C620" t="s">
        <v>432</v>
      </c>
      <c r="D620" t="s">
        <v>433</v>
      </c>
      <c r="E620" t="s">
        <v>298</v>
      </c>
      <c r="F620">
        <v>20140619</v>
      </c>
      <c r="J620" s="99"/>
    </row>
    <row r="621" spans="1:10" x14ac:dyDescent="0.25">
      <c r="A621" t="s">
        <v>295</v>
      </c>
      <c r="B621" t="s">
        <v>417</v>
      </c>
      <c r="C621" t="s">
        <v>432</v>
      </c>
      <c r="D621" t="s">
        <v>433</v>
      </c>
      <c r="E621" t="s">
        <v>298</v>
      </c>
      <c r="F621">
        <v>20140620</v>
      </c>
      <c r="J621" s="99"/>
    </row>
    <row r="622" spans="1:10" x14ac:dyDescent="0.25">
      <c r="A622" t="s">
        <v>295</v>
      </c>
      <c r="B622" t="s">
        <v>417</v>
      </c>
      <c r="C622" t="s">
        <v>472</v>
      </c>
      <c r="D622" t="s">
        <v>473</v>
      </c>
      <c r="E622" t="s">
        <v>298</v>
      </c>
      <c r="F622">
        <v>20140622</v>
      </c>
      <c r="J622" s="99"/>
    </row>
    <row r="623" spans="1:10" x14ac:dyDescent="0.25">
      <c r="A623" t="s">
        <v>295</v>
      </c>
      <c r="B623" t="s">
        <v>417</v>
      </c>
      <c r="C623" t="s">
        <v>456</v>
      </c>
      <c r="D623" t="s">
        <v>457</v>
      </c>
      <c r="E623" t="s">
        <v>298</v>
      </c>
      <c r="F623">
        <v>20140618</v>
      </c>
      <c r="J623" s="99"/>
    </row>
    <row r="624" spans="1:10" x14ac:dyDescent="0.25">
      <c r="A624" t="s">
        <v>295</v>
      </c>
      <c r="B624" t="s">
        <v>417</v>
      </c>
      <c r="C624" t="s">
        <v>454</v>
      </c>
      <c r="D624" t="s">
        <v>455</v>
      </c>
      <c r="E624" t="s">
        <v>298</v>
      </c>
      <c r="F624">
        <v>20140618</v>
      </c>
      <c r="J624" s="99"/>
    </row>
    <row r="625" spans="1:10" x14ac:dyDescent="0.25">
      <c r="A625" t="s">
        <v>295</v>
      </c>
      <c r="B625" t="s">
        <v>417</v>
      </c>
      <c r="C625" t="s">
        <v>446</v>
      </c>
      <c r="D625" t="s">
        <v>447</v>
      </c>
      <c r="E625" t="s">
        <v>298</v>
      </c>
      <c r="F625">
        <v>20140618</v>
      </c>
      <c r="J625" s="99"/>
    </row>
    <row r="626" spans="1:10" x14ac:dyDescent="0.25">
      <c r="A626" t="s">
        <v>295</v>
      </c>
      <c r="B626" t="s">
        <v>417</v>
      </c>
      <c r="C626" t="s">
        <v>452</v>
      </c>
      <c r="D626" t="s">
        <v>453</v>
      </c>
      <c r="E626" t="s">
        <v>298</v>
      </c>
      <c r="F626">
        <v>20140618</v>
      </c>
      <c r="J626" s="99"/>
    </row>
    <row r="627" spans="1:10" x14ac:dyDescent="0.25">
      <c r="A627" t="s">
        <v>295</v>
      </c>
      <c r="B627" t="s">
        <v>417</v>
      </c>
      <c r="C627" t="s">
        <v>474</v>
      </c>
      <c r="D627" t="s">
        <v>475</v>
      </c>
      <c r="E627" t="s">
        <v>298</v>
      </c>
      <c r="F627">
        <v>20140605</v>
      </c>
      <c r="J627" s="99"/>
    </row>
    <row r="628" spans="1:10" x14ac:dyDescent="0.25">
      <c r="A628" t="s">
        <v>295</v>
      </c>
      <c r="B628" t="s">
        <v>417</v>
      </c>
      <c r="C628" t="s">
        <v>466</v>
      </c>
      <c r="D628" t="s">
        <v>467</v>
      </c>
      <c r="E628" t="s">
        <v>298</v>
      </c>
      <c r="F628">
        <v>20140618</v>
      </c>
      <c r="J628" s="99"/>
    </row>
    <row r="629" spans="1:10" x14ac:dyDescent="0.25">
      <c r="A629" t="s">
        <v>295</v>
      </c>
      <c r="B629" t="s">
        <v>417</v>
      </c>
      <c r="C629" t="s">
        <v>432</v>
      </c>
      <c r="D629" t="s">
        <v>433</v>
      </c>
      <c r="E629" t="s">
        <v>298</v>
      </c>
      <c r="F629">
        <v>20140625</v>
      </c>
      <c r="J629" s="99"/>
    </row>
    <row r="630" spans="1:10" x14ac:dyDescent="0.25">
      <c r="A630" t="s">
        <v>295</v>
      </c>
      <c r="B630" t="s">
        <v>417</v>
      </c>
      <c r="C630" t="s">
        <v>432</v>
      </c>
      <c r="D630" t="s">
        <v>433</v>
      </c>
      <c r="E630" t="s">
        <v>298</v>
      </c>
      <c r="F630">
        <v>20140621</v>
      </c>
      <c r="J630" s="99"/>
    </row>
    <row r="631" spans="1:10" x14ac:dyDescent="0.25">
      <c r="A631" t="s">
        <v>295</v>
      </c>
      <c r="B631" t="s">
        <v>417</v>
      </c>
      <c r="C631" t="s">
        <v>432</v>
      </c>
      <c r="D631" t="s">
        <v>433</v>
      </c>
      <c r="E631" t="s">
        <v>298</v>
      </c>
      <c r="F631">
        <v>20140622</v>
      </c>
      <c r="J631" s="99"/>
    </row>
    <row r="632" spans="1:10" x14ac:dyDescent="0.25">
      <c r="A632" t="s">
        <v>295</v>
      </c>
      <c r="B632" t="s">
        <v>417</v>
      </c>
      <c r="C632" t="s">
        <v>466</v>
      </c>
      <c r="D632" t="s">
        <v>467</v>
      </c>
      <c r="E632" t="s">
        <v>298</v>
      </c>
      <c r="F632">
        <v>20140627</v>
      </c>
      <c r="J632" s="99"/>
    </row>
    <row r="633" spans="1:10" x14ac:dyDescent="0.25">
      <c r="A633" t="s">
        <v>295</v>
      </c>
      <c r="B633" t="s">
        <v>417</v>
      </c>
      <c r="C633" t="s">
        <v>466</v>
      </c>
      <c r="D633" t="s">
        <v>467</v>
      </c>
      <c r="E633" t="s">
        <v>298</v>
      </c>
      <c r="F633">
        <v>20140627</v>
      </c>
      <c r="J633" s="99"/>
    </row>
    <row r="634" spans="1:10" x14ac:dyDescent="0.25">
      <c r="A634" t="s">
        <v>295</v>
      </c>
      <c r="B634" t="s">
        <v>417</v>
      </c>
      <c r="C634" t="s">
        <v>432</v>
      </c>
      <c r="D634" t="s">
        <v>433</v>
      </c>
      <c r="E634" t="s">
        <v>298</v>
      </c>
      <c r="F634">
        <v>20140611</v>
      </c>
      <c r="J634" s="99"/>
    </row>
    <row r="635" spans="1:10" x14ac:dyDescent="0.25">
      <c r="A635" t="s">
        <v>295</v>
      </c>
      <c r="B635" t="s">
        <v>417</v>
      </c>
      <c r="C635" t="s">
        <v>432</v>
      </c>
      <c r="D635" t="s">
        <v>433</v>
      </c>
      <c r="E635" t="s">
        <v>298</v>
      </c>
      <c r="F635">
        <v>20140629</v>
      </c>
      <c r="J635" s="99"/>
    </row>
    <row r="636" spans="1:10" x14ac:dyDescent="0.25">
      <c r="A636" t="s">
        <v>295</v>
      </c>
      <c r="B636" t="s">
        <v>417</v>
      </c>
      <c r="C636" t="s">
        <v>432</v>
      </c>
      <c r="D636" t="s">
        <v>433</v>
      </c>
      <c r="E636" t="s">
        <v>298</v>
      </c>
      <c r="F636">
        <v>20140627</v>
      </c>
      <c r="J636" s="99"/>
    </row>
    <row r="637" spans="1:10" x14ac:dyDescent="0.25">
      <c r="A637" t="s">
        <v>295</v>
      </c>
      <c r="B637" t="s">
        <v>417</v>
      </c>
      <c r="C637" t="s">
        <v>432</v>
      </c>
      <c r="D637" t="s">
        <v>433</v>
      </c>
      <c r="E637" t="s">
        <v>298</v>
      </c>
      <c r="F637">
        <v>20140628</v>
      </c>
      <c r="J637" s="99"/>
    </row>
    <row r="638" spans="1:10" x14ac:dyDescent="0.25">
      <c r="A638" t="s">
        <v>295</v>
      </c>
      <c r="B638" t="s">
        <v>417</v>
      </c>
      <c r="C638" t="s">
        <v>466</v>
      </c>
      <c r="D638" t="s">
        <v>467</v>
      </c>
      <c r="E638" t="s">
        <v>298</v>
      </c>
      <c r="F638">
        <v>20140627</v>
      </c>
      <c r="J638" s="99"/>
    </row>
    <row r="639" spans="1:10" x14ac:dyDescent="0.25">
      <c r="A639" t="s">
        <v>295</v>
      </c>
      <c r="B639" t="s">
        <v>417</v>
      </c>
      <c r="C639" t="s">
        <v>476</v>
      </c>
      <c r="D639" t="s">
        <v>477</v>
      </c>
      <c r="E639" t="s">
        <v>298</v>
      </c>
      <c r="F639">
        <v>20140628</v>
      </c>
      <c r="J639" s="99"/>
    </row>
    <row r="640" spans="1:10" x14ac:dyDescent="0.25">
      <c r="A640" t="s">
        <v>295</v>
      </c>
      <c r="B640" t="s">
        <v>417</v>
      </c>
      <c r="C640" t="s">
        <v>466</v>
      </c>
      <c r="D640" t="s">
        <v>467</v>
      </c>
      <c r="E640" t="s">
        <v>298</v>
      </c>
      <c r="F640">
        <v>20140627</v>
      </c>
      <c r="J640" s="99"/>
    </row>
    <row r="641" spans="1:10" x14ac:dyDescent="0.25">
      <c r="A641" t="s">
        <v>295</v>
      </c>
      <c r="B641" t="s">
        <v>417</v>
      </c>
      <c r="C641" t="s">
        <v>432</v>
      </c>
      <c r="D641" t="s">
        <v>433</v>
      </c>
      <c r="E641" t="s">
        <v>298</v>
      </c>
      <c r="F641">
        <v>20140702</v>
      </c>
      <c r="J641" s="99"/>
    </row>
    <row r="642" spans="1:10" x14ac:dyDescent="0.25">
      <c r="A642" t="s">
        <v>295</v>
      </c>
      <c r="B642" t="s">
        <v>417</v>
      </c>
      <c r="C642" t="s">
        <v>432</v>
      </c>
      <c r="D642" t="s">
        <v>433</v>
      </c>
      <c r="E642" t="s">
        <v>298</v>
      </c>
      <c r="F642">
        <v>20140704</v>
      </c>
      <c r="J642" s="99"/>
    </row>
    <row r="643" spans="1:10" x14ac:dyDescent="0.25">
      <c r="A643" t="s">
        <v>295</v>
      </c>
      <c r="B643" t="s">
        <v>417</v>
      </c>
      <c r="C643" t="s">
        <v>444</v>
      </c>
      <c r="D643" t="s">
        <v>445</v>
      </c>
      <c r="E643" t="s">
        <v>298</v>
      </c>
      <c r="F643">
        <v>20140703</v>
      </c>
      <c r="J643" s="99"/>
    </row>
    <row r="644" spans="1:10" x14ac:dyDescent="0.25">
      <c r="A644" t="s">
        <v>295</v>
      </c>
      <c r="B644" t="s">
        <v>417</v>
      </c>
      <c r="C644" t="s">
        <v>476</v>
      </c>
      <c r="D644" t="s">
        <v>477</v>
      </c>
      <c r="E644" t="s">
        <v>298</v>
      </c>
      <c r="F644">
        <v>20140706</v>
      </c>
      <c r="J644" s="99"/>
    </row>
    <row r="645" spans="1:10" x14ac:dyDescent="0.25">
      <c r="A645" t="s">
        <v>295</v>
      </c>
      <c r="B645" t="s">
        <v>417</v>
      </c>
      <c r="C645" t="s">
        <v>476</v>
      </c>
      <c r="D645" t="s">
        <v>477</v>
      </c>
      <c r="E645" t="s">
        <v>298</v>
      </c>
      <c r="F645">
        <v>20140710</v>
      </c>
      <c r="J645" s="99"/>
    </row>
    <row r="646" spans="1:10" x14ac:dyDescent="0.25">
      <c r="A646" t="s">
        <v>295</v>
      </c>
      <c r="B646" t="s">
        <v>417</v>
      </c>
      <c r="C646" t="s">
        <v>476</v>
      </c>
      <c r="D646" t="s">
        <v>477</v>
      </c>
      <c r="E646" t="s">
        <v>298</v>
      </c>
      <c r="F646">
        <v>20140709</v>
      </c>
      <c r="J646" s="99"/>
    </row>
    <row r="647" spans="1:10" x14ac:dyDescent="0.25">
      <c r="A647" t="s">
        <v>295</v>
      </c>
      <c r="B647" t="s">
        <v>417</v>
      </c>
      <c r="C647" t="s">
        <v>476</v>
      </c>
      <c r="D647" t="s">
        <v>477</v>
      </c>
      <c r="E647" t="s">
        <v>298</v>
      </c>
      <c r="F647">
        <v>20140712</v>
      </c>
      <c r="J647" s="99"/>
    </row>
    <row r="648" spans="1:10" x14ac:dyDescent="0.25">
      <c r="A648" t="s">
        <v>295</v>
      </c>
      <c r="B648" t="s">
        <v>417</v>
      </c>
      <c r="C648" t="s">
        <v>476</v>
      </c>
      <c r="D648" t="s">
        <v>477</v>
      </c>
      <c r="E648" t="s">
        <v>298</v>
      </c>
      <c r="F648">
        <v>20140711</v>
      </c>
      <c r="J648" s="99"/>
    </row>
    <row r="649" spans="1:10" x14ac:dyDescent="0.25">
      <c r="A649" t="s">
        <v>295</v>
      </c>
      <c r="B649" t="s">
        <v>417</v>
      </c>
      <c r="C649" t="s">
        <v>476</v>
      </c>
      <c r="D649" t="s">
        <v>477</v>
      </c>
      <c r="E649" t="s">
        <v>298</v>
      </c>
      <c r="F649">
        <v>20140710</v>
      </c>
      <c r="J649" s="99"/>
    </row>
    <row r="650" spans="1:10" x14ac:dyDescent="0.25">
      <c r="A650" t="s">
        <v>295</v>
      </c>
      <c r="B650" t="s">
        <v>417</v>
      </c>
      <c r="C650" t="s">
        <v>476</v>
      </c>
      <c r="D650" t="s">
        <v>477</v>
      </c>
      <c r="E650" t="s">
        <v>298</v>
      </c>
      <c r="F650">
        <v>20140712</v>
      </c>
      <c r="J650" s="99"/>
    </row>
    <row r="651" spans="1:10" x14ac:dyDescent="0.25">
      <c r="A651" t="s">
        <v>295</v>
      </c>
      <c r="B651" t="s">
        <v>417</v>
      </c>
      <c r="C651" t="s">
        <v>432</v>
      </c>
      <c r="D651" t="s">
        <v>433</v>
      </c>
      <c r="E651" t="s">
        <v>298</v>
      </c>
      <c r="F651">
        <v>20140706</v>
      </c>
      <c r="J651" s="99"/>
    </row>
    <row r="652" spans="1:10" x14ac:dyDescent="0.25">
      <c r="A652" t="s">
        <v>295</v>
      </c>
      <c r="B652" t="s">
        <v>417</v>
      </c>
      <c r="C652" t="s">
        <v>432</v>
      </c>
      <c r="D652" t="s">
        <v>433</v>
      </c>
      <c r="E652" t="s">
        <v>298</v>
      </c>
      <c r="F652">
        <v>20140709</v>
      </c>
      <c r="J652" s="99"/>
    </row>
    <row r="653" spans="1:10" x14ac:dyDescent="0.25">
      <c r="A653" t="s">
        <v>295</v>
      </c>
      <c r="B653" t="s">
        <v>417</v>
      </c>
      <c r="C653" t="s">
        <v>432</v>
      </c>
      <c r="D653" t="s">
        <v>433</v>
      </c>
      <c r="E653" t="s">
        <v>298</v>
      </c>
      <c r="F653">
        <v>20140716</v>
      </c>
      <c r="J653" s="99"/>
    </row>
    <row r="654" spans="1:10" x14ac:dyDescent="0.25">
      <c r="A654" t="s">
        <v>295</v>
      </c>
      <c r="B654" t="s">
        <v>417</v>
      </c>
      <c r="C654" t="s">
        <v>446</v>
      </c>
      <c r="D654" t="s">
        <v>447</v>
      </c>
      <c r="E654" t="s">
        <v>298</v>
      </c>
      <c r="F654">
        <v>20140716</v>
      </c>
      <c r="J654" s="99"/>
    </row>
    <row r="655" spans="1:10" x14ac:dyDescent="0.25">
      <c r="A655" t="s">
        <v>295</v>
      </c>
      <c r="B655" t="s">
        <v>417</v>
      </c>
      <c r="C655" t="s">
        <v>456</v>
      </c>
      <c r="D655" t="s">
        <v>457</v>
      </c>
      <c r="E655" t="s">
        <v>298</v>
      </c>
      <c r="F655">
        <v>20140717</v>
      </c>
      <c r="J655" s="99"/>
    </row>
    <row r="656" spans="1:10" x14ac:dyDescent="0.25">
      <c r="A656" t="s">
        <v>295</v>
      </c>
      <c r="B656" t="s">
        <v>417</v>
      </c>
      <c r="C656" t="s">
        <v>452</v>
      </c>
      <c r="D656" t="s">
        <v>453</v>
      </c>
      <c r="E656" t="s">
        <v>298</v>
      </c>
      <c r="F656">
        <v>20140717</v>
      </c>
      <c r="J656" s="99"/>
    </row>
    <row r="657" spans="1:10" x14ac:dyDescent="0.25">
      <c r="A657" t="s">
        <v>295</v>
      </c>
      <c r="B657" t="s">
        <v>417</v>
      </c>
      <c r="C657" t="s">
        <v>476</v>
      </c>
      <c r="D657" t="s">
        <v>477</v>
      </c>
      <c r="E657" t="s">
        <v>298</v>
      </c>
      <c r="F657">
        <v>20140716</v>
      </c>
      <c r="J657" s="99"/>
    </row>
    <row r="658" spans="1:10" x14ac:dyDescent="0.25">
      <c r="A658" t="s">
        <v>295</v>
      </c>
      <c r="B658" t="s">
        <v>417</v>
      </c>
      <c r="C658" t="s">
        <v>444</v>
      </c>
      <c r="D658" t="s">
        <v>445</v>
      </c>
      <c r="E658" t="s">
        <v>298</v>
      </c>
      <c r="F658">
        <v>20140711</v>
      </c>
      <c r="J658" s="99"/>
    </row>
    <row r="659" spans="1:10" x14ac:dyDescent="0.25">
      <c r="A659" t="s">
        <v>295</v>
      </c>
      <c r="B659" t="s">
        <v>417</v>
      </c>
      <c r="C659" t="s">
        <v>456</v>
      </c>
      <c r="D659" t="s">
        <v>457</v>
      </c>
      <c r="E659" t="s">
        <v>298</v>
      </c>
      <c r="F659">
        <v>20140711</v>
      </c>
      <c r="J659" s="99"/>
    </row>
    <row r="660" spans="1:10" x14ac:dyDescent="0.25">
      <c r="A660" t="s">
        <v>295</v>
      </c>
      <c r="B660" t="s">
        <v>417</v>
      </c>
      <c r="C660" t="s">
        <v>452</v>
      </c>
      <c r="D660" t="s">
        <v>453</v>
      </c>
      <c r="E660" t="s">
        <v>298</v>
      </c>
      <c r="F660">
        <v>20140711</v>
      </c>
      <c r="J660" s="99"/>
    </row>
    <row r="661" spans="1:10" x14ac:dyDescent="0.25">
      <c r="A661" t="s">
        <v>295</v>
      </c>
      <c r="B661" t="s">
        <v>417</v>
      </c>
      <c r="C661" t="s">
        <v>446</v>
      </c>
      <c r="D661" t="s">
        <v>447</v>
      </c>
      <c r="E661" t="s">
        <v>298</v>
      </c>
      <c r="F661">
        <v>20140711</v>
      </c>
      <c r="J661" s="99"/>
    </row>
    <row r="662" spans="1:10" x14ac:dyDescent="0.25">
      <c r="A662" t="s">
        <v>295</v>
      </c>
      <c r="B662" t="s">
        <v>417</v>
      </c>
      <c r="C662" t="s">
        <v>454</v>
      </c>
      <c r="D662" t="s">
        <v>455</v>
      </c>
      <c r="E662" t="s">
        <v>298</v>
      </c>
      <c r="F662">
        <v>20140711</v>
      </c>
      <c r="J662" s="99"/>
    </row>
    <row r="663" spans="1:10" x14ac:dyDescent="0.25">
      <c r="A663" t="s">
        <v>295</v>
      </c>
      <c r="B663" t="s">
        <v>417</v>
      </c>
      <c r="C663" t="s">
        <v>478</v>
      </c>
      <c r="D663" t="s">
        <v>479</v>
      </c>
      <c r="E663" t="s">
        <v>298</v>
      </c>
      <c r="F663">
        <v>20140719</v>
      </c>
      <c r="J663" s="99"/>
    </row>
    <row r="664" spans="1:10" x14ac:dyDescent="0.25">
      <c r="A664" t="s">
        <v>295</v>
      </c>
      <c r="B664" t="s">
        <v>417</v>
      </c>
      <c r="C664" t="s">
        <v>480</v>
      </c>
      <c r="D664" t="s">
        <v>481</v>
      </c>
      <c r="E664" t="s">
        <v>298</v>
      </c>
      <c r="F664">
        <v>20140709</v>
      </c>
      <c r="J664" s="99"/>
    </row>
    <row r="665" spans="1:10" x14ac:dyDescent="0.25">
      <c r="A665" t="s">
        <v>295</v>
      </c>
      <c r="B665" t="s">
        <v>417</v>
      </c>
      <c r="C665" t="s">
        <v>480</v>
      </c>
      <c r="D665" t="s">
        <v>481</v>
      </c>
      <c r="E665" t="s">
        <v>298</v>
      </c>
      <c r="F665">
        <v>20140710</v>
      </c>
      <c r="J665" s="99"/>
    </row>
    <row r="666" spans="1:10" x14ac:dyDescent="0.25">
      <c r="A666" t="s">
        <v>295</v>
      </c>
      <c r="B666" t="s">
        <v>417</v>
      </c>
      <c r="C666" t="s">
        <v>480</v>
      </c>
      <c r="D666" t="s">
        <v>481</v>
      </c>
      <c r="E666" t="s">
        <v>298</v>
      </c>
      <c r="F666">
        <v>20140711</v>
      </c>
      <c r="J666" s="99"/>
    </row>
    <row r="667" spans="1:10" x14ac:dyDescent="0.25">
      <c r="A667" t="s">
        <v>295</v>
      </c>
      <c r="B667" t="s">
        <v>417</v>
      </c>
      <c r="C667" t="s">
        <v>480</v>
      </c>
      <c r="D667" t="s">
        <v>481</v>
      </c>
      <c r="E667" t="s">
        <v>298</v>
      </c>
      <c r="F667">
        <v>20140712</v>
      </c>
      <c r="J667" s="99"/>
    </row>
    <row r="668" spans="1:10" x14ac:dyDescent="0.25">
      <c r="A668" t="s">
        <v>295</v>
      </c>
      <c r="B668" t="s">
        <v>417</v>
      </c>
      <c r="C668" t="s">
        <v>432</v>
      </c>
      <c r="D668" t="s">
        <v>433</v>
      </c>
      <c r="E668" t="s">
        <v>298</v>
      </c>
      <c r="F668">
        <v>20140719</v>
      </c>
      <c r="J668" s="99"/>
    </row>
    <row r="669" spans="1:10" x14ac:dyDescent="0.25">
      <c r="A669" t="s">
        <v>295</v>
      </c>
      <c r="B669" t="s">
        <v>417</v>
      </c>
      <c r="C669" t="s">
        <v>432</v>
      </c>
      <c r="D669" t="s">
        <v>433</v>
      </c>
      <c r="E669" t="s">
        <v>298</v>
      </c>
      <c r="F669">
        <v>20140723</v>
      </c>
      <c r="J669" s="99"/>
    </row>
    <row r="670" spans="1:10" x14ac:dyDescent="0.25">
      <c r="A670" t="s">
        <v>295</v>
      </c>
      <c r="B670" t="s">
        <v>417</v>
      </c>
      <c r="C670" t="s">
        <v>446</v>
      </c>
      <c r="D670" t="s">
        <v>447</v>
      </c>
      <c r="E670" t="s">
        <v>298</v>
      </c>
      <c r="F670">
        <v>20140720</v>
      </c>
      <c r="J670" s="99"/>
    </row>
    <row r="671" spans="1:10" x14ac:dyDescent="0.25">
      <c r="A671" t="s">
        <v>295</v>
      </c>
      <c r="B671" t="s">
        <v>417</v>
      </c>
      <c r="C671" t="s">
        <v>452</v>
      </c>
      <c r="D671" t="s">
        <v>453</v>
      </c>
      <c r="E671" t="s">
        <v>298</v>
      </c>
      <c r="F671">
        <v>20140720</v>
      </c>
      <c r="J671" s="99"/>
    </row>
    <row r="672" spans="1:10" x14ac:dyDescent="0.25">
      <c r="A672" t="s">
        <v>295</v>
      </c>
      <c r="B672" t="s">
        <v>417</v>
      </c>
      <c r="C672" t="s">
        <v>454</v>
      </c>
      <c r="D672" t="s">
        <v>455</v>
      </c>
      <c r="E672" t="s">
        <v>298</v>
      </c>
      <c r="F672">
        <v>20140720</v>
      </c>
      <c r="J672" s="99"/>
    </row>
    <row r="673" spans="1:10" x14ac:dyDescent="0.25">
      <c r="A673" t="s">
        <v>295</v>
      </c>
      <c r="B673" t="s">
        <v>417</v>
      </c>
      <c r="C673" t="s">
        <v>456</v>
      </c>
      <c r="D673" t="s">
        <v>457</v>
      </c>
      <c r="E673" t="s">
        <v>298</v>
      </c>
      <c r="F673">
        <v>20140720</v>
      </c>
      <c r="J673" s="99"/>
    </row>
    <row r="674" spans="1:10" x14ac:dyDescent="0.25">
      <c r="A674" t="s">
        <v>295</v>
      </c>
      <c r="B674" t="s">
        <v>417</v>
      </c>
      <c r="C674" t="s">
        <v>432</v>
      </c>
      <c r="D674" t="s">
        <v>433</v>
      </c>
      <c r="E674" t="s">
        <v>298</v>
      </c>
      <c r="F674">
        <v>20140725</v>
      </c>
      <c r="J674" s="99"/>
    </row>
    <row r="675" spans="1:10" x14ac:dyDescent="0.25">
      <c r="A675" t="s">
        <v>295</v>
      </c>
      <c r="B675" t="s">
        <v>417</v>
      </c>
      <c r="C675" t="s">
        <v>432</v>
      </c>
      <c r="D675" t="s">
        <v>433</v>
      </c>
      <c r="E675" t="s">
        <v>298</v>
      </c>
      <c r="F675">
        <v>20140726</v>
      </c>
      <c r="J675" s="99"/>
    </row>
    <row r="676" spans="1:10" x14ac:dyDescent="0.25">
      <c r="A676" t="s">
        <v>295</v>
      </c>
      <c r="B676" t="s">
        <v>417</v>
      </c>
      <c r="C676" t="s">
        <v>466</v>
      </c>
      <c r="D676" t="s">
        <v>467</v>
      </c>
      <c r="E676" t="s">
        <v>298</v>
      </c>
      <c r="F676">
        <v>20140720</v>
      </c>
      <c r="J676" s="99"/>
    </row>
    <row r="677" spans="1:10" x14ac:dyDescent="0.25">
      <c r="A677" t="s">
        <v>295</v>
      </c>
      <c r="B677" t="s">
        <v>417</v>
      </c>
      <c r="C677" t="s">
        <v>476</v>
      </c>
      <c r="D677" t="s">
        <v>477</v>
      </c>
      <c r="E677" t="s">
        <v>298</v>
      </c>
      <c r="F677">
        <v>20140712</v>
      </c>
      <c r="J677" s="99"/>
    </row>
    <row r="678" spans="1:10" x14ac:dyDescent="0.25">
      <c r="A678" t="s">
        <v>295</v>
      </c>
      <c r="B678" t="s">
        <v>417</v>
      </c>
      <c r="C678" t="s">
        <v>478</v>
      </c>
      <c r="D678" t="s">
        <v>479</v>
      </c>
      <c r="E678" t="s">
        <v>298</v>
      </c>
      <c r="F678">
        <v>20140723</v>
      </c>
      <c r="J678" s="99"/>
    </row>
    <row r="679" spans="1:10" x14ac:dyDescent="0.25">
      <c r="A679" t="s">
        <v>295</v>
      </c>
      <c r="B679" t="s">
        <v>417</v>
      </c>
      <c r="C679" t="s">
        <v>478</v>
      </c>
      <c r="D679" t="s">
        <v>479</v>
      </c>
      <c r="E679" t="s">
        <v>298</v>
      </c>
      <c r="F679">
        <v>20140726</v>
      </c>
      <c r="J679" s="99"/>
    </row>
    <row r="680" spans="1:10" x14ac:dyDescent="0.25">
      <c r="A680" t="s">
        <v>295</v>
      </c>
      <c r="B680" t="s">
        <v>417</v>
      </c>
      <c r="C680" t="s">
        <v>482</v>
      </c>
      <c r="D680" t="s">
        <v>483</v>
      </c>
      <c r="E680" t="s">
        <v>298</v>
      </c>
      <c r="F680">
        <v>20140717</v>
      </c>
      <c r="J680" s="99"/>
    </row>
    <row r="681" spans="1:10" x14ac:dyDescent="0.25">
      <c r="A681" t="s">
        <v>295</v>
      </c>
      <c r="B681" t="s">
        <v>417</v>
      </c>
      <c r="C681" t="s">
        <v>432</v>
      </c>
      <c r="D681" t="s">
        <v>433</v>
      </c>
      <c r="E681" t="s">
        <v>298</v>
      </c>
      <c r="F681">
        <v>20140727</v>
      </c>
      <c r="J681" s="99"/>
    </row>
    <row r="682" spans="1:10" x14ac:dyDescent="0.25">
      <c r="A682" t="s">
        <v>295</v>
      </c>
      <c r="B682" t="s">
        <v>417</v>
      </c>
      <c r="C682" t="s">
        <v>432</v>
      </c>
      <c r="D682" t="s">
        <v>433</v>
      </c>
      <c r="E682" t="s">
        <v>298</v>
      </c>
      <c r="F682">
        <v>20140730</v>
      </c>
      <c r="J682" s="99"/>
    </row>
    <row r="683" spans="1:10" x14ac:dyDescent="0.25">
      <c r="A683" t="s">
        <v>295</v>
      </c>
      <c r="B683" t="s">
        <v>417</v>
      </c>
      <c r="C683" t="s">
        <v>432</v>
      </c>
      <c r="D683" t="s">
        <v>433</v>
      </c>
      <c r="E683" t="s">
        <v>298</v>
      </c>
      <c r="F683">
        <v>20140730</v>
      </c>
      <c r="J683" s="99"/>
    </row>
    <row r="684" spans="1:10" x14ac:dyDescent="0.25">
      <c r="A684" t="s">
        <v>295</v>
      </c>
      <c r="B684" t="s">
        <v>417</v>
      </c>
      <c r="C684" t="s">
        <v>444</v>
      </c>
      <c r="D684" t="s">
        <v>445</v>
      </c>
      <c r="E684" t="s">
        <v>298</v>
      </c>
      <c r="F684">
        <v>20140727</v>
      </c>
      <c r="J684" s="99"/>
    </row>
    <row r="685" spans="1:10" x14ac:dyDescent="0.25">
      <c r="A685" t="s">
        <v>295</v>
      </c>
      <c r="B685" t="s">
        <v>417</v>
      </c>
      <c r="C685" t="s">
        <v>480</v>
      </c>
      <c r="D685" t="s">
        <v>481</v>
      </c>
      <c r="E685" t="s">
        <v>298</v>
      </c>
      <c r="F685">
        <v>20140801</v>
      </c>
      <c r="J685" s="99"/>
    </row>
    <row r="686" spans="1:10" x14ac:dyDescent="0.25">
      <c r="A686" t="s">
        <v>295</v>
      </c>
      <c r="B686" t="s">
        <v>417</v>
      </c>
      <c r="C686" t="s">
        <v>432</v>
      </c>
      <c r="D686" t="s">
        <v>433</v>
      </c>
      <c r="E686" t="s">
        <v>298</v>
      </c>
      <c r="F686">
        <v>20140801</v>
      </c>
      <c r="J686" s="99"/>
    </row>
    <row r="687" spans="1:10" x14ac:dyDescent="0.25">
      <c r="A687" t="s">
        <v>295</v>
      </c>
      <c r="B687" t="s">
        <v>417</v>
      </c>
      <c r="C687" t="s">
        <v>432</v>
      </c>
      <c r="D687" t="s">
        <v>433</v>
      </c>
      <c r="E687" t="s">
        <v>298</v>
      </c>
      <c r="F687">
        <v>20140806</v>
      </c>
      <c r="J687" s="99"/>
    </row>
    <row r="688" spans="1:10" x14ac:dyDescent="0.25">
      <c r="A688" t="s">
        <v>295</v>
      </c>
      <c r="B688" t="s">
        <v>417</v>
      </c>
      <c r="C688" t="s">
        <v>444</v>
      </c>
      <c r="D688" t="s">
        <v>445</v>
      </c>
      <c r="E688" t="s">
        <v>298</v>
      </c>
      <c r="F688">
        <v>20140730</v>
      </c>
      <c r="J688" s="99"/>
    </row>
    <row r="689" spans="1:10" x14ac:dyDescent="0.25">
      <c r="A689" t="s">
        <v>295</v>
      </c>
      <c r="B689" t="s">
        <v>417</v>
      </c>
      <c r="C689" t="s">
        <v>432</v>
      </c>
      <c r="D689" t="s">
        <v>433</v>
      </c>
      <c r="E689" t="s">
        <v>298</v>
      </c>
      <c r="F689">
        <v>20140731</v>
      </c>
      <c r="J689" s="99"/>
    </row>
    <row r="690" spans="1:10" x14ac:dyDescent="0.25">
      <c r="A690" t="s">
        <v>295</v>
      </c>
      <c r="B690" t="s">
        <v>417</v>
      </c>
      <c r="C690" t="s">
        <v>446</v>
      </c>
      <c r="D690" t="s">
        <v>447</v>
      </c>
      <c r="E690" t="s">
        <v>298</v>
      </c>
      <c r="F690">
        <v>20140801</v>
      </c>
      <c r="J690" s="99"/>
    </row>
    <row r="691" spans="1:10" x14ac:dyDescent="0.25">
      <c r="A691" t="s">
        <v>295</v>
      </c>
      <c r="B691" t="s">
        <v>417</v>
      </c>
      <c r="C691" t="s">
        <v>478</v>
      </c>
      <c r="D691" t="s">
        <v>479</v>
      </c>
      <c r="E691" t="s">
        <v>298</v>
      </c>
      <c r="F691">
        <v>20140801</v>
      </c>
      <c r="J691" s="99"/>
    </row>
    <row r="692" spans="1:10" x14ac:dyDescent="0.25">
      <c r="A692" t="s">
        <v>295</v>
      </c>
      <c r="B692" t="s">
        <v>417</v>
      </c>
      <c r="C692" t="s">
        <v>432</v>
      </c>
      <c r="D692" t="s">
        <v>433</v>
      </c>
      <c r="E692" t="s">
        <v>298</v>
      </c>
      <c r="F692">
        <v>20140807</v>
      </c>
      <c r="J692" s="99"/>
    </row>
    <row r="693" spans="1:10" x14ac:dyDescent="0.25">
      <c r="A693" t="s">
        <v>295</v>
      </c>
      <c r="B693" t="s">
        <v>417</v>
      </c>
      <c r="C693" t="s">
        <v>432</v>
      </c>
      <c r="D693" t="s">
        <v>433</v>
      </c>
      <c r="E693" t="s">
        <v>298</v>
      </c>
      <c r="F693">
        <v>20140628</v>
      </c>
      <c r="J693" s="99"/>
    </row>
    <row r="694" spans="1:10" x14ac:dyDescent="0.25">
      <c r="A694" t="s">
        <v>295</v>
      </c>
      <c r="B694" t="s">
        <v>417</v>
      </c>
      <c r="C694" t="s">
        <v>446</v>
      </c>
      <c r="D694" t="s">
        <v>447</v>
      </c>
      <c r="E694" t="s">
        <v>298</v>
      </c>
      <c r="F694">
        <v>20140810</v>
      </c>
      <c r="J694" s="99"/>
    </row>
    <row r="695" spans="1:10" x14ac:dyDescent="0.25">
      <c r="A695" t="s">
        <v>295</v>
      </c>
      <c r="B695" t="s">
        <v>417</v>
      </c>
      <c r="C695" t="s">
        <v>452</v>
      </c>
      <c r="D695" t="s">
        <v>453</v>
      </c>
      <c r="E695" t="s">
        <v>298</v>
      </c>
      <c r="F695">
        <v>20140810</v>
      </c>
      <c r="J695" s="99"/>
    </row>
    <row r="696" spans="1:10" x14ac:dyDescent="0.25">
      <c r="A696" t="s">
        <v>295</v>
      </c>
      <c r="B696" t="s">
        <v>417</v>
      </c>
      <c r="C696" t="s">
        <v>454</v>
      </c>
      <c r="D696" t="s">
        <v>455</v>
      </c>
      <c r="E696" t="s">
        <v>298</v>
      </c>
      <c r="F696">
        <v>20140810</v>
      </c>
      <c r="J696" s="99"/>
    </row>
    <row r="697" spans="1:10" x14ac:dyDescent="0.25">
      <c r="A697" t="s">
        <v>295</v>
      </c>
      <c r="B697" t="s">
        <v>417</v>
      </c>
      <c r="C697" t="s">
        <v>444</v>
      </c>
      <c r="D697" t="s">
        <v>445</v>
      </c>
      <c r="E697" t="s">
        <v>298</v>
      </c>
      <c r="F697">
        <v>20140810</v>
      </c>
      <c r="J697" s="99"/>
    </row>
    <row r="698" spans="1:10" x14ac:dyDescent="0.25">
      <c r="A698" t="s">
        <v>295</v>
      </c>
      <c r="B698" t="s">
        <v>417</v>
      </c>
      <c r="C698" t="s">
        <v>456</v>
      </c>
      <c r="D698" t="s">
        <v>457</v>
      </c>
      <c r="E698" t="s">
        <v>298</v>
      </c>
      <c r="F698">
        <v>20140810</v>
      </c>
      <c r="J698" s="99"/>
    </row>
    <row r="699" spans="1:10" x14ac:dyDescent="0.25">
      <c r="A699" t="s">
        <v>295</v>
      </c>
      <c r="B699" t="s">
        <v>417</v>
      </c>
      <c r="C699" t="s">
        <v>444</v>
      </c>
      <c r="D699" t="s">
        <v>445</v>
      </c>
      <c r="E699" t="s">
        <v>298</v>
      </c>
      <c r="F699">
        <v>20140814</v>
      </c>
      <c r="J699" s="99"/>
    </row>
    <row r="700" spans="1:10" x14ac:dyDescent="0.25">
      <c r="A700" t="s">
        <v>295</v>
      </c>
      <c r="B700" t="s">
        <v>417</v>
      </c>
      <c r="C700" t="s">
        <v>454</v>
      </c>
      <c r="D700" t="s">
        <v>455</v>
      </c>
      <c r="E700" t="s">
        <v>298</v>
      </c>
      <c r="F700">
        <v>20140816</v>
      </c>
      <c r="J700" s="99"/>
    </row>
    <row r="701" spans="1:10" x14ac:dyDescent="0.25">
      <c r="A701" t="s">
        <v>295</v>
      </c>
      <c r="B701" t="s">
        <v>417</v>
      </c>
      <c r="C701" t="s">
        <v>452</v>
      </c>
      <c r="D701" t="s">
        <v>453</v>
      </c>
      <c r="E701" t="s">
        <v>298</v>
      </c>
      <c r="F701">
        <v>20140816</v>
      </c>
      <c r="J701" s="99"/>
    </row>
    <row r="702" spans="1:10" x14ac:dyDescent="0.25">
      <c r="A702" t="s">
        <v>295</v>
      </c>
      <c r="B702" t="s">
        <v>417</v>
      </c>
      <c r="C702" t="s">
        <v>446</v>
      </c>
      <c r="D702" t="s">
        <v>447</v>
      </c>
      <c r="E702" t="s">
        <v>298</v>
      </c>
      <c r="F702">
        <v>20140816</v>
      </c>
      <c r="J702" s="99"/>
    </row>
    <row r="703" spans="1:10" x14ac:dyDescent="0.25">
      <c r="A703" t="s">
        <v>295</v>
      </c>
      <c r="B703" t="s">
        <v>417</v>
      </c>
      <c r="C703" t="s">
        <v>456</v>
      </c>
      <c r="D703" t="s">
        <v>457</v>
      </c>
      <c r="E703" t="s">
        <v>298</v>
      </c>
      <c r="F703">
        <v>20140816</v>
      </c>
      <c r="J703" s="99"/>
    </row>
    <row r="704" spans="1:10" x14ac:dyDescent="0.25">
      <c r="A704" t="s">
        <v>295</v>
      </c>
      <c r="B704" t="s">
        <v>417</v>
      </c>
      <c r="C704" t="s">
        <v>444</v>
      </c>
      <c r="D704" t="s">
        <v>445</v>
      </c>
      <c r="E704" t="s">
        <v>298</v>
      </c>
      <c r="F704">
        <v>20140817</v>
      </c>
      <c r="J704" s="99"/>
    </row>
    <row r="705" spans="1:10" x14ac:dyDescent="0.25">
      <c r="A705" t="s">
        <v>295</v>
      </c>
      <c r="B705" t="s">
        <v>417</v>
      </c>
      <c r="C705" t="s">
        <v>444</v>
      </c>
      <c r="D705" t="s">
        <v>445</v>
      </c>
      <c r="E705" t="s">
        <v>298</v>
      </c>
      <c r="F705">
        <v>20140815</v>
      </c>
      <c r="J705" s="99"/>
    </row>
    <row r="706" spans="1:10" x14ac:dyDescent="0.25">
      <c r="A706" t="s">
        <v>295</v>
      </c>
      <c r="B706" t="s">
        <v>417</v>
      </c>
      <c r="C706" t="s">
        <v>484</v>
      </c>
      <c r="D706" t="s">
        <v>485</v>
      </c>
      <c r="E706" t="s">
        <v>298</v>
      </c>
      <c r="F706">
        <v>20140817</v>
      </c>
      <c r="J706" s="99"/>
    </row>
    <row r="707" spans="1:10" x14ac:dyDescent="0.25">
      <c r="A707" t="s">
        <v>295</v>
      </c>
      <c r="B707" t="s">
        <v>417</v>
      </c>
      <c r="C707" t="s">
        <v>444</v>
      </c>
      <c r="D707" t="s">
        <v>445</v>
      </c>
      <c r="E707" t="s">
        <v>298</v>
      </c>
      <c r="F707">
        <v>20140820</v>
      </c>
      <c r="J707" s="99"/>
    </row>
    <row r="708" spans="1:10" x14ac:dyDescent="0.25">
      <c r="A708" t="s">
        <v>295</v>
      </c>
      <c r="B708" t="s">
        <v>417</v>
      </c>
      <c r="C708" t="s">
        <v>478</v>
      </c>
      <c r="D708" t="s">
        <v>479</v>
      </c>
      <c r="E708" t="s">
        <v>298</v>
      </c>
      <c r="F708">
        <v>20140817</v>
      </c>
      <c r="J708" s="99"/>
    </row>
    <row r="709" spans="1:10" x14ac:dyDescent="0.25">
      <c r="A709" t="s">
        <v>295</v>
      </c>
      <c r="B709" t="s">
        <v>417</v>
      </c>
      <c r="C709" t="s">
        <v>432</v>
      </c>
      <c r="D709" t="s">
        <v>433</v>
      </c>
      <c r="E709" t="s">
        <v>298</v>
      </c>
      <c r="F709">
        <v>20140820</v>
      </c>
      <c r="J709" s="99"/>
    </row>
    <row r="710" spans="1:10" x14ac:dyDescent="0.25">
      <c r="A710" t="s">
        <v>295</v>
      </c>
      <c r="B710" t="s">
        <v>417</v>
      </c>
      <c r="C710" t="s">
        <v>432</v>
      </c>
      <c r="D710" t="s">
        <v>433</v>
      </c>
      <c r="E710" t="s">
        <v>298</v>
      </c>
      <c r="F710">
        <v>20140822</v>
      </c>
      <c r="J710" s="99"/>
    </row>
    <row r="711" spans="1:10" x14ac:dyDescent="0.25">
      <c r="A711" t="s">
        <v>295</v>
      </c>
      <c r="B711" t="s">
        <v>417</v>
      </c>
      <c r="C711" t="s">
        <v>432</v>
      </c>
      <c r="D711" t="s">
        <v>433</v>
      </c>
      <c r="E711" t="s">
        <v>298</v>
      </c>
      <c r="F711">
        <v>20140817</v>
      </c>
      <c r="J711" s="99"/>
    </row>
    <row r="712" spans="1:10" x14ac:dyDescent="0.25">
      <c r="A712" t="s">
        <v>295</v>
      </c>
      <c r="B712" t="s">
        <v>417</v>
      </c>
      <c r="C712" t="s">
        <v>484</v>
      </c>
      <c r="D712" t="s">
        <v>485</v>
      </c>
      <c r="E712" t="s">
        <v>298</v>
      </c>
      <c r="F712">
        <v>20140813</v>
      </c>
      <c r="J712" s="99"/>
    </row>
    <row r="713" spans="1:10" x14ac:dyDescent="0.25">
      <c r="A713" t="s">
        <v>295</v>
      </c>
      <c r="B713" t="s">
        <v>417</v>
      </c>
      <c r="C713" t="s">
        <v>484</v>
      </c>
      <c r="D713" t="s">
        <v>485</v>
      </c>
      <c r="E713" t="s">
        <v>298</v>
      </c>
      <c r="F713">
        <v>20140814</v>
      </c>
      <c r="J713" s="99"/>
    </row>
    <row r="714" spans="1:10" x14ac:dyDescent="0.25">
      <c r="A714" t="s">
        <v>295</v>
      </c>
      <c r="B714" t="s">
        <v>417</v>
      </c>
      <c r="C714" t="s">
        <v>484</v>
      </c>
      <c r="D714" t="s">
        <v>485</v>
      </c>
      <c r="E714" t="s">
        <v>298</v>
      </c>
      <c r="F714">
        <v>20140816</v>
      </c>
      <c r="J714" s="99"/>
    </row>
    <row r="715" spans="1:10" x14ac:dyDescent="0.25">
      <c r="A715" t="s">
        <v>295</v>
      </c>
      <c r="B715" t="s">
        <v>417</v>
      </c>
      <c r="C715" t="s">
        <v>466</v>
      </c>
      <c r="D715" t="s">
        <v>467</v>
      </c>
      <c r="E715" t="s">
        <v>298</v>
      </c>
      <c r="F715">
        <v>20140814</v>
      </c>
      <c r="J715" s="99"/>
    </row>
    <row r="716" spans="1:10" x14ac:dyDescent="0.25">
      <c r="A716" t="s">
        <v>295</v>
      </c>
      <c r="B716" t="s">
        <v>417</v>
      </c>
      <c r="C716" t="s">
        <v>484</v>
      </c>
      <c r="D716" t="s">
        <v>485</v>
      </c>
      <c r="E716" t="s">
        <v>298</v>
      </c>
      <c r="F716">
        <v>20140813</v>
      </c>
      <c r="J716" s="99"/>
    </row>
    <row r="717" spans="1:10" x14ac:dyDescent="0.25">
      <c r="A717" t="s">
        <v>295</v>
      </c>
      <c r="B717" t="s">
        <v>417</v>
      </c>
      <c r="C717" t="s">
        <v>484</v>
      </c>
      <c r="D717" t="s">
        <v>485</v>
      </c>
      <c r="E717" t="s">
        <v>298</v>
      </c>
      <c r="F717">
        <v>20140815</v>
      </c>
      <c r="J717" s="99"/>
    </row>
    <row r="718" spans="1:10" x14ac:dyDescent="0.25">
      <c r="A718" t="s">
        <v>295</v>
      </c>
      <c r="B718" t="s">
        <v>417</v>
      </c>
      <c r="C718" t="s">
        <v>484</v>
      </c>
      <c r="D718" t="s">
        <v>485</v>
      </c>
      <c r="E718" t="s">
        <v>298</v>
      </c>
      <c r="F718">
        <v>20140816</v>
      </c>
      <c r="J718" s="99"/>
    </row>
    <row r="719" spans="1:10" x14ac:dyDescent="0.25">
      <c r="A719" t="s">
        <v>295</v>
      </c>
      <c r="B719" t="s">
        <v>417</v>
      </c>
      <c r="C719" t="s">
        <v>484</v>
      </c>
      <c r="D719" t="s">
        <v>485</v>
      </c>
      <c r="E719" t="s">
        <v>298</v>
      </c>
      <c r="F719">
        <v>20140817</v>
      </c>
      <c r="J719" s="99"/>
    </row>
    <row r="720" spans="1:10" x14ac:dyDescent="0.25">
      <c r="A720" t="s">
        <v>295</v>
      </c>
      <c r="B720" t="s">
        <v>417</v>
      </c>
      <c r="C720" t="s">
        <v>484</v>
      </c>
      <c r="D720" t="s">
        <v>485</v>
      </c>
      <c r="E720" t="s">
        <v>298</v>
      </c>
      <c r="F720">
        <v>20140820</v>
      </c>
      <c r="J720" s="99"/>
    </row>
    <row r="721" spans="1:10" x14ac:dyDescent="0.25">
      <c r="A721" t="s">
        <v>295</v>
      </c>
      <c r="B721" t="s">
        <v>417</v>
      </c>
      <c r="C721" t="s">
        <v>486</v>
      </c>
      <c r="D721" t="s">
        <v>487</v>
      </c>
      <c r="E721" t="s">
        <v>298</v>
      </c>
      <c r="F721">
        <v>20140827</v>
      </c>
      <c r="J721" s="99"/>
    </row>
    <row r="722" spans="1:10" x14ac:dyDescent="0.25">
      <c r="A722" t="s">
        <v>295</v>
      </c>
      <c r="B722" t="s">
        <v>417</v>
      </c>
      <c r="C722" t="s">
        <v>432</v>
      </c>
      <c r="D722" t="s">
        <v>433</v>
      </c>
      <c r="E722" t="s">
        <v>298</v>
      </c>
      <c r="F722">
        <v>20140827</v>
      </c>
      <c r="J722" s="99"/>
    </row>
    <row r="723" spans="1:10" x14ac:dyDescent="0.25">
      <c r="A723" t="s">
        <v>295</v>
      </c>
      <c r="B723" t="s">
        <v>417</v>
      </c>
      <c r="C723" t="s">
        <v>432</v>
      </c>
      <c r="D723" t="s">
        <v>433</v>
      </c>
      <c r="E723" t="s">
        <v>298</v>
      </c>
      <c r="F723">
        <v>20140828</v>
      </c>
      <c r="J723" s="99"/>
    </row>
    <row r="724" spans="1:10" x14ac:dyDescent="0.25">
      <c r="A724" t="s">
        <v>295</v>
      </c>
      <c r="B724" t="s">
        <v>417</v>
      </c>
      <c r="C724" t="s">
        <v>432</v>
      </c>
      <c r="D724" t="s">
        <v>433</v>
      </c>
      <c r="E724" t="s">
        <v>298</v>
      </c>
      <c r="F724">
        <v>20140829</v>
      </c>
      <c r="J724" s="99"/>
    </row>
    <row r="725" spans="1:10" x14ac:dyDescent="0.25">
      <c r="A725" t="s">
        <v>295</v>
      </c>
      <c r="B725" t="s">
        <v>417</v>
      </c>
      <c r="C725" t="s">
        <v>432</v>
      </c>
      <c r="D725" t="s">
        <v>433</v>
      </c>
      <c r="E725" t="s">
        <v>298</v>
      </c>
      <c r="F725">
        <v>20140830</v>
      </c>
      <c r="J725" s="99"/>
    </row>
    <row r="726" spans="1:10" x14ac:dyDescent="0.25">
      <c r="A726" t="s">
        <v>295</v>
      </c>
      <c r="B726" t="s">
        <v>417</v>
      </c>
      <c r="C726" t="s">
        <v>486</v>
      </c>
      <c r="D726" t="s">
        <v>487</v>
      </c>
      <c r="E726" t="s">
        <v>298</v>
      </c>
      <c r="F726">
        <v>20140829</v>
      </c>
      <c r="J726" s="99"/>
    </row>
    <row r="727" spans="1:10" x14ac:dyDescent="0.25">
      <c r="A727" t="s">
        <v>295</v>
      </c>
      <c r="B727" t="s">
        <v>417</v>
      </c>
      <c r="C727" t="s">
        <v>432</v>
      </c>
      <c r="D727" t="s">
        <v>433</v>
      </c>
      <c r="E727" t="s">
        <v>298</v>
      </c>
      <c r="F727">
        <v>20140830</v>
      </c>
      <c r="J727" s="99"/>
    </row>
    <row r="728" spans="1:10" x14ac:dyDescent="0.25">
      <c r="A728" t="s">
        <v>295</v>
      </c>
      <c r="B728" t="s">
        <v>417</v>
      </c>
      <c r="C728" t="s">
        <v>488</v>
      </c>
      <c r="D728" t="s">
        <v>489</v>
      </c>
      <c r="E728" t="s">
        <v>298</v>
      </c>
      <c r="F728">
        <v>20140904</v>
      </c>
      <c r="J728" s="99"/>
    </row>
    <row r="729" spans="1:10" x14ac:dyDescent="0.25">
      <c r="A729" t="s">
        <v>295</v>
      </c>
      <c r="B729" t="s">
        <v>417</v>
      </c>
      <c r="C729" t="s">
        <v>488</v>
      </c>
      <c r="D729" t="s">
        <v>489</v>
      </c>
      <c r="E729" t="s">
        <v>298</v>
      </c>
      <c r="F729">
        <v>20140905</v>
      </c>
      <c r="J729" s="99"/>
    </row>
    <row r="730" spans="1:10" x14ac:dyDescent="0.25">
      <c r="A730" t="s">
        <v>295</v>
      </c>
      <c r="B730" t="s">
        <v>417</v>
      </c>
      <c r="C730" t="s">
        <v>444</v>
      </c>
      <c r="D730" t="s">
        <v>445</v>
      </c>
      <c r="E730" t="s">
        <v>298</v>
      </c>
      <c r="F730">
        <v>20140829</v>
      </c>
      <c r="J730" s="99"/>
    </row>
    <row r="731" spans="1:10" x14ac:dyDescent="0.25">
      <c r="A731" t="s">
        <v>295</v>
      </c>
      <c r="B731" t="s">
        <v>417</v>
      </c>
      <c r="C731" t="s">
        <v>452</v>
      </c>
      <c r="D731" t="s">
        <v>453</v>
      </c>
      <c r="E731" t="s">
        <v>298</v>
      </c>
      <c r="F731">
        <v>20140830</v>
      </c>
      <c r="J731" s="99"/>
    </row>
    <row r="732" spans="1:10" x14ac:dyDescent="0.25">
      <c r="A732" t="s">
        <v>295</v>
      </c>
      <c r="B732" t="s">
        <v>417</v>
      </c>
      <c r="C732" t="s">
        <v>454</v>
      </c>
      <c r="D732" t="s">
        <v>455</v>
      </c>
      <c r="E732" t="s">
        <v>298</v>
      </c>
      <c r="F732">
        <v>20140830</v>
      </c>
      <c r="J732" s="99"/>
    </row>
    <row r="733" spans="1:10" x14ac:dyDescent="0.25">
      <c r="A733" t="s">
        <v>295</v>
      </c>
      <c r="B733" t="s">
        <v>417</v>
      </c>
      <c r="C733" t="s">
        <v>446</v>
      </c>
      <c r="D733" t="s">
        <v>447</v>
      </c>
      <c r="E733" t="s">
        <v>298</v>
      </c>
      <c r="F733">
        <v>20140830</v>
      </c>
      <c r="J733" s="99"/>
    </row>
    <row r="734" spans="1:10" x14ac:dyDescent="0.25">
      <c r="A734" t="s">
        <v>295</v>
      </c>
      <c r="B734" t="s">
        <v>417</v>
      </c>
      <c r="C734" t="s">
        <v>432</v>
      </c>
      <c r="D734" t="s">
        <v>433</v>
      </c>
      <c r="E734" t="s">
        <v>298</v>
      </c>
      <c r="F734">
        <v>20140905</v>
      </c>
      <c r="J734" s="99"/>
    </row>
    <row r="735" spans="1:10" x14ac:dyDescent="0.25">
      <c r="A735" t="s">
        <v>295</v>
      </c>
      <c r="B735" t="s">
        <v>417</v>
      </c>
      <c r="C735" t="s">
        <v>432</v>
      </c>
      <c r="D735" t="s">
        <v>433</v>
      </c>
      <c r="E735" t="s">
        <v>298</v>
      </c>
      <c r="F735">
        <v>20140906</v>
      </c>
      <c r="J735" s="99"/>
    </row>
    <row r="736" spans="1:10" x14ac:dyDescent="0.25">
      <c r="A736" t="s">
        <v>295</v>
      </c>
      <c r="B736" t="s">
        <v>417</v>
      </c>
      <c r="C736" t="s">
        <v>432</v>
      </c>
      <c r="D736" t="s">
        <v>433</v>
      </c>
      <c r="E736" t="s">
        <v>298</v>
      </c>
      <c r="F736">
        <v>20140907</v>
      </c>
      <c r="J736" s="99"/>
    </row>
    <row r="737" spans="1:10" x14ac:dyDescent="0.25">
      <c r="A737" t="s">
        <v>295</v>
      </c>
      <c r="B737" t="s">
        <v>417</v>
      </c>
      <c r="C737" t="s">
        <v>432</v>
      </c>
      <c r="D737" t="s">
        <v>433</v>
      </c>
      <c r="E737" t="s">
        <v>298</v>
      </c>
      <c r="F737">
        <v>20140906</v>
      </c>
      <c r="J737" s="99"/>
    </row>
    <row r="738" spans="1:10" x14ac:dyDescent="0.25">
      <c r="A738" t="s">
        <v>295</v>
      </c>
      <c r="B738" t="s">
        <v>417</v>
      </c>
      <c r="C738" t="s">
        <v>488</v>
      </c>
      <c r="D738" t="s">
        <v>489</v>
      </c>
      <c r="E738" t="s">
        <v>298</v>
      </c>
      <c r="F738">
        <v>20140907</v>
      </c>
      <c r="J738" s="99"/>
    </row>
    <row r="739" spans="1:10" x14ac:dyDescent="0.25">
      <c r="A739" t="s">
        <v>295</v>
      </c>
      <c r="B739" t="s">
        <v>417</v>
      </c>
      <c r="C739" t="s">
        <v>490</v>
      </c>
      <c r="D739" t="s">
        <v>491</v>
      </c>
      <c r="E739" t="s">
        <v>298</v>
      </c>
      <c r="F739">
        <v>20140906</v>
      </c>
      <c r="J739" s="99"/>
    </row>
    <row r="740" spans="1:10" x14ac:dyDescent="0.25">
      <c r="A740" t="s">
        <v>295</v>
      </c>
      <c r="B740" t="s">
        <v>417</v>
      </c>
      <c r="C740" t="s">
        <v>456</v>
      </c>
      <c r="D740" t="s">
        <v>457</v>
      </c>
      <c r="E740" t="s">
        <v>298</v>
      </c>
      <c r="F740">
        <v>20140906</v>
      </c>
      <c r="J740" s="99"/>
    </row>
    <row r="741" spans="1:10" x14ac:dyDescent="0.25">
      <c r="A741" t="s">
        <v>295</v>
      </c>
      <c r="B741" t="s">
        <v>417</v>
      </c>
      <c r="C741" t="s">
        <v>452</v>
      </c>
      <c r="D741" t="s">
        <v>453</v>
      </c>
      <c r="E741" t="s">
        <v>298</v>
      </c>
      <c r="F741">
        <v>20140906</v>
      </c>
      <c r="J741" s="99"/>
    </row>
    <row r="742" spans="1:10" x14ac:dyDescent="0.25">
      <c r="A742" t="s">
        <v>295</v>
      </c>
      <c r="B742" t="s">
        <v>417</v>
      </c>
      <c r="C742" t="s">
        <v>446</v>
      </c>
      <c r="D742" t="s">
        <v>447</v>
      </c>
      <c r="E742" t="s">
        <v>298</v>
      </c>
      <c r="F742">
        <v>20140831</v>
      </c>
      <c r="J742" s="99"/>
    </row>
    <row r="743" spans="1:10" x14ac:dyDescent="0.25">
      <c r="A743" t="s">
        <v>295</v>
      </c>
      <c r="B743" t="s">
        <v>417</v>
      </c>
      <c r="C743" t="s">
        <v>456</v>
      </c>
      <c r="D743" t="s">
        <v>457</v>
      </c>
      <c r="E743" t="s">
        <v>298</v>
      </c>
      <c r="F743">
        <v>20140831</v>
      </c>
      <c r="J743" s="99"/>
    </row>
    <row r="744" spans="1:10" x14ac:dyDescent="0.25">
      <c r="A744" t="s">
        <v>295</v>
      </c>
      <c r="B744" t="s">
        <v>417</v>
      </c>
      <c r="C744" t="s">
        <v>454</v>
      </c>
      <c r="D744" t="s">
        <v>455</v>
      </c>
      <c r="E744" t="s">
        <v>298</v>
      </c>
      <c r="F744">
        <v>20140831</v>
      </c>
      <c r="J744" s="99"/>
    </row>
    <row r="745" spans="1:10" x14ac:dyDescent="0.25">
      <c r="A745" t="s">
        <v>295</v>
      </c>
      <c r="B745" t="s">
        <v>417</v>
      </c>
      <c r="C745" t="s">
        <v>444</v>
      </c>
      <c r="D745" t="s">
        <v>445</v>
      </c>
      <c r="E745" t="s">
        <v>298</v>
      </c>
      <c r="F745">
        <v>20140831</v>
      </c>
      <c r="J745" s="99"/>
    </row>
    <row r="746" spans="1:10" x14ac:dyDescent="0.25">
      <c r="A746" t="s">
        <v>295</v>
      </c>
      <c r="B746" t="s">
        <v>417</v>
      </c>
      <c r="C746" t="s">
        <v>452</v>
      </c>
      <c r="D746" t="s">
        <v>453</v>
      </c>
      <c r="E746" t="s">
        <v>298</v>
      </c>
      <c r="F746">
        <v>20140831</v>
      </c>
      <c r="J746" s="99"/>
    </row>
    <row r="747" spans="1:10" x14ac:dyDescent="0.25">
      <c r="A747" t="s">
        <v>295</v>
      </c>
      <c r="B747" t="s">
        <v>417</v>
      </c>
      <c r="C747" t="s">
        <v>454</v>
      </c>
      <c r="D747" t="s">
        <v>455</v>
      </c>
      <c r="E747" t="s">
        <v>298</v>
      </c>
      <c r="F747">
        <v>20140906</v>
      </c>
      <c r="J747" s="99"/>
    </row>
  </sheetData>
  <customSheetViews>
    <customSheetView guid="{8F741B55-52E7-4171-80C9-10C9D877646A}" topLeftCell="B1">
      <selection activeCell="B1" sqref="B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41"/>
  <sheetViews>
    <sheetView workbookViewId="0"/>
  </sheetViews>
  <sheetFormatPr baseColWidth="10" defaultColWidth="9.140625" defaultRowHeight="12.75" x14ac:dyDescent="0.2"/>
  <cols>
    <col min="1" max="1" width="11" style="1" bestFit="1" customWidth="1"/>
    <col min="2" max="2" width="14" style="1" bestFit="1" customWidth="1"/>
    <col min="3" max="3" width="13.42578125" style="1" bestFit="1" customWidth="1"/>
    <col min="4" max="4" width="6.5703125" style="1" bestFit="1" customWidth="1"/>
    <col min="5" max="5" width="12.5703125" style="1" bestFit="1" customWidth="1"/>
    <col min="6" max="16384" width="9.140625" style="1"/>
  </cols>
  <sheetData>
    <row r="1" spans="1:5" s="22" customFormat="1" x14ac:dyDescent="0.2">
      <c r="A1" s="21" t="s">
        <v>220</v>
      </c>
      <c r="B1" s="21" t="s">
        <v>221</v>
      </c>
      <c r="C1" s="21" t="s">
        <v>87</v>
      </c>
      <c r="D1" s="21" t="s">
        <v>222</v>
      </c>
      <c r="E1" s="21" t="s">
        <v>6</v>
      </c>
    </row>
    <row r="2" spans="1:5" x14ac:dyDescent="0.2">
      <c r="A2" s="1" t="s">
        <v>223</v>
      </c>
      <c r="B2" s="1" t="s">
        <v>224</v>
      </c>
      <c r="C2" s="1" t="s">
        <v>225</v>
      </c>
      <c r="D2" s="23">
        <v>0.02</v>
      </c>
      <c r="E2" s="24">
        <v>1259600</v>
      </c>
    </row>
    <row r="3" spans="1:5" x14ac:dyDescent="0.2">
      <c r="A3" s="1" t="s">
        <v>226</v>
      </c>
      <c r="B3" s="1" t="s">
        <v>227</v>
      </c>
      <c r="C3" s="1" t="s">
        <v>228</v>
      </c>
      <c r="D3" s="23">
        <v>0.02</v>
      </c>
      <c r="E3" s="24">
        <v>2088800</v>
      </c>
    </row>
    <row r="4" spans="1:5" x14ac:dyDescent="0.2">
      <c r="A4" s="1" t="s">
        <v>229</v>
      </c>
      <c r="B4" s="1" t="s">
        <v>230</v>
      </c>
      <c r="C4" s="1" t="s">
        <v>228</v>
      </c>
      <c r="D4" s="23">
        <v>0.06</v>
      </c>
      <c r="E4" s="24">
        <v>2250200</v>
      </c>
    </row>
    <row r="5" spans="1:5" x14ac:dyDescent="0.2">
      <c r="A5" s="1" t="s">
        <v>231</v>
      </c>
      <c r="B5" s="1" t="s">
        <v>232</v>
      </c>
      <c r="C5" s="1" t="s">
        <v>233</v>
      </c>
      <c r="D5" s="23">
        <v>0.04</v>
      </c>
      <c r="E5" s="24">
        <v>2365800</v>
      </c>
    </row>
    <row r="6" spans="1:5" x14ac:dyDescent="0.2">
      <c r="A6" s="1" t="s">
        <v>234</v>
      </c>
      <c r="B6" s="1" t="s">
        <v>235</v>
      </c>
      <c r="C6" s="1" t="s">
        <v>233</v>
      </c>
      <c r="D6" s="23">
        <v>0.04</v>
      </c>
      <c r="E6" s="24">
        <v>1865300</v>
      </c>
    </row>
    <row r="7" spans="1:5" x14ac:dyDescent="0.2">
      <c r="A7" s="1" t="s">
        <v>231</v>
      </c>
      <c r="B7" s="1" t="s">
        <v>236</v>
      </c>
      <c r="C7" s="1" t="s">
        <v>237</v>
      </c>
      <c r="D7" s="23">
        <v>0.04</v>
      </c>
      <c r="E7" s="24">
        <v>1163900</v>
      </c>
    </row>
    <row r="8" spans="1:5" x14ac:dyDescent="0.2">
      <c r="A8" s="1" t="s">
        <v>231</v>
      </c>
      <c r="B8" s="1" t="s">
        <v>238</v>
      </c>
      <c r="C8" s="1" t="s">
        <v>237</v>
      </c>
      <c r="D8" s="23">
        <v>0.06</v>
      </c>
      <c r="E8" s="24">
        <v>1985300</v>
      </c>
    </row>
    <row r="9" spans="1:5" x14ac:dyDescent="0.2">
      <c r="A9" s="1" t="s">
        <v>239</v>
      </c>
      <c r="B9" s="1" t="s">
        <v>240</v>
      </c>
      <c r="C9" s="1" t="s">
        <v>241</v>
      </c>
      <c r="D9" s="23">
        <v>0.02</v>
      </c>
      <c r="E9" s="24">
        <v>1847000</v>
      </c>
    </row>
    <row r="10" spans="1:5" x14ac:dyDescent="0.2">
      <c r="A10" s="1" t="s">
        <v>226</v>
      </c>
      <c r="B10" s="1" t="s">
        <v>242</v>
      </c>
      <c r="C10" s="1" t="s">
        <v>241</v>
      </c>
      <c r="D10" s="23">
        <v>0.06</v>
      </c>
      <c r="E10" s="24">
        <v>2605500</v>
      </c>
    </row>
    <row r="11" spans="1:5" x14ac:dyDescent="0.2">
      <c r="A11" s="1" t="s">
        <v>229</v>
      </c>
      <c r="B11" s="1" t="s">
        <v>243</v>
      </c>
      <c r="C11" s="1" t="s">
        <v>241</v>
      </c>
      <c r="D11" s="23">
        <v>0.02</v>
      </c>
      <c r="E11" s="24">
        <v>3156200</v>
      </c>
    </row>
    <row r="12" spans="1:5" x14ac:dyDescent="0.2">
      <c r="A12" s="1" t="s">
        <v>244</v>
      </c>
      <c r="B12" s="1" t="s">
        <v>245</v>
      </c>
      <c r="C12" s="1" t="s">
        <v>241</v>
      </c>
      <c r="D12" s="23">
        <v>0.04</v>
      </c>
      <c r="E12" s="24">
        <v>3305600</v>
      </c>
    </row>
    <row r="13" spans="1:5" x14ac:dyDescent="0.2">
      <c r="A13" s="1" t="s">
        <v>244</v>
      </c>
      <c r="B13" s="1" t="s">
        <v>246</v>
      </c>
      <c r="C13" s="1" t="s">
        <v>241</v>
      </c>
      <c r="D13" s="23">
        <v>0.04</v>
      </c>
      <c r="E13" s="24">
        <v>3025900</v>
      </c>
    </row>
    <row r="14" spans="1:5" x14ac:dyDescent="0.2">
      <c r="A14" s="1" t="s">
        <v>247</v>
      </c>
      <c r="B14" s="1" t="s">
        <v>248</v>
      </c>
      <c r="C14" s="1" t="s">
        <v>241</v>
      </c>
      <c r="D14" s="23">
        <v>0.02</v>
      </c>
      <c r="E14" s="24">
        <v>1569800</v>
      </c>
    </row>
    <row r="15" spans="1:5" x14ac:dyDescent="0.2">
      <c r="A15" s="1" t="s">
        <v>247</v>
      </c>
      <c r="B15" s="1" t="s">
        <v>249</v>
      </c>
      <c r="C15" s="1" t="s">
        <v>241</v>
      </c>
      <c r="D15" s="23">
        <v>0.04</v>
      </c>
      <c r="E15" s="24">
        <v>2155500</v>
      </c>
    </row>
    <row r="16" spans="1:5" x14ac:dyDescent="0.2">
      <c r="A16" s="1" t="s">
        <v>250</v>
      </c>
      <c r="B16" s="1" t="s">
        <v>251</v>
      </c>
      <c r="C16" s="1" t="s">
        <v>241</v>
      </c>
      <c r="D16" s="23">
        <v>0.06</v>
      </c>
      <c r="E16" s="24">
        <v>3056800</v>
      </c>
    </row>
    <row r="17" spans="1:5" x14ac:dyDescent="0.2">
      <c r="A17" s="1" t="s">
        <v>252</v>
      </c>
      <c r="B17" s="1" t="s">
        <v>253</v>
      </c>
      <c r="C17" s="1" t="s">
        <v>241</v>
      </c>
      <c r="D17" s="23">
        <v>0.02</v>
      </c>
      <c r="E17" s="24">
        <v>2059600</v>
      </c>
    </row>
    <row r="18" spans="1:5" x14ac:dyDescent="0.2">
      <c r="A18" s="1" t="s">
        <v>239</v>
      </c>
      <c r="B18" s="1" t="s">
        <v>254</v>
      </c>
      <c r="C18" s="1" t="s">
        <v>255</v>
      </c>
      <c r="D18" s="23">
        <v>0.06</v>
      </c>
      <c r="E18" s="24">
        <v>1957100</v>
      </c>
    </row>
    <row r="19" spans="1:5" x14ac:dyDescent="0.2">
      <c r="A19" s="1" t="s">
        <v>239</v>
      </c>
      <c r="B19" s="1" t="s">
        <v>256</v>
      </c>
      <c r="C19" s="1" t="s">
        <v>255</v>
      </c>
      <c r="D19" s="23">
        <v>0.04</v>
      </c>
      <c r="E19" s="24">
        <v>2220500</v>
      </c>
    </row>
    <row r="20" spans="1:5" x14ac:dyDescent="0.2">
      <c r="A20" s="1" t="s">
        <v>257</v>
      </c>
      <c r="B20" s="1" t="s">
        <v>258</v>
      </c>
      <c r="C20" s="1" t="s">
        <v>255</v>
      </c>
      <c r="D20" s="23">
        <v>0.02</v>
      </c>
      <c r="E20" s="24">
        <v>3956200</v>
      </c>
    </row>
    <row r="21" spans="1:5" x14ac:dyDescent="0.2">
      <c r="A21" s="1" t="s">
        <v>234</v>
      </c>
      <c r="B21" s="1" t="s">
        <v>259</v>
      </c>
      <c r="C21" s="1" t="s">
        <v>255</v>
      </c>
      <c r="D21" s="23">
        <v>0.04</v>
      </c>
      <c r="E21" s="24">
        <v>1758600</v>
      </c>
    </row>
    <row r="22" spans="1:5" x14ac:dyDescent="0.2">
      <c r="A22" s="1" t="s">
        <v>239</v>
      </c>
      <c r="B22" s="1" t="s">
        <v>260</v>
      </c>
      <c r="C22" s="1" t="s">
        <v>261</v>
      </c>
      <c r="D22" s="23">
        <v>0.04</v>
      </c>
      <c r="E22" s="24">
        <v>2325200</v>
      </c>
    </row>
    <row r="23" spans="1:5" x14ac:dyDescent="0.2">
      <c r="A23" s="1" t="s">
        <v>226</v>
      </c>
      <c r="B23" s="1" t="s">
        <v>262</v>
      </c>
      <c r="C23" s="1" t="s">
        <v>261</v>
      </c>
      <c r="D23" s="23">
        <v>0.06</v>
      </c>
      <c r="E23" s="24">
        <v>1800500</v>
      </c>
    </row>
    <row r="24" spans="1:5" x14ac:dyDescent="0.2">
      <c r="A24" s="1" t="s">
        <v>229</v>
      </c>
      <c r="B24" s="1" t="s">
        <v>263</v>
      </c>
      <c r="C24" s="1" t="s">
        <v>261</v>
      </c>
      <c r="D24" s="23">
        <v>0.02</v>
      </c>
      <c r="E24" s="24">
        <v>2022000</v>
      </c>
    </row>
    <row r="25" spans="1:5" x14ac:dyDescent="0.2">
      <c r="A25" s="1" t="s">
        <v>264</v>
      </c>
      <c r="B25" s="1" t="s">
        <v>265</v>
      </c>
      <c r="C25" s="1" t="s">
        <v>261</v>
      </c>
      <c r="D25" s="23">
        <v>0.04</v>
      </c>
      <c r="E25" s="24">
        <v>1800500</v>
      </c>
    </row>
    <row r="26" spans="1:5" x14ac:dyDescent="0.2">
      <c r="A26" s="1" t="s">
        <v>266</v>
      </c>
      <c r="B26" s="1" t="s">
        <v>267</v>
      </c>
      <c r="C26" s="1" t="s">
        <v>268</v>
      </c>
      <c r="D26" s="23">
        <v>0.02</v>
      </c>
      <c r="E26" s="24">
        <v>3104500</v>
      </c>
    </row>
    <row r="27" spans="1:5" x14ac:dyDescent="0.2">
      <c r="A27" s="1" t="s">
        <v>269</v>
      </c>
      <c r="B27" s="1" t="s">
        <v>270</v>
      </c>
      <c r="C27" s="1" t="s">
        <v>271</v>
      </c>
      <c r="D27" s="23">
        <v>0.04</v>
      </c>
      <c r="E27" s="24">
        <v>2568100</v>
      </c>
    </row>
    <row r="28" spans="1:5" x14ac:dyDescent="0.2">
      <c r="A28" s="1" t="s">
        <v>226</v>
      </c>
      <c r="B28" s="1" t="s">
        <v>272</v>
      </c>
      <c r="C28" s="1" t="s">
        <v>271</v>
      </c>
      <c r="D28" s="23">
        <v>0.02</v>
      </c>
      <c r="E28" s="24">
        <v>2279000</v>
      </c>
    </row>
    <row r="29" spans="1:5" x14ac:dyDescent="0.2">
      <c r="A29" s="1" t="s">
        <v>239</v>
      </c>
      <c r="B29" s="1" t="s">
        <v>273</v>
      </c>
      <c r="C29" s="1" t="s">
        <v>274</v>
      </c>
      <c r="D29" s="23">
        <v>0.06</v>
      </c>
      <c r="E29" s="24">
        <v>1600000</v>
      </c>
    </row>
    <row r="30" spans="1:5" x14ac:dyDescent="0.2">
      <c r="A30" s="1" t="s">
        <v>239</v>
      </c>
      <c r="B30" s="1" t="s">
        <v>275</v>
      </c>
      <c r="C30" s="1" t="s">
        <v>274</v>
      </c>
      <c r="D30" s="23">
        <v>0.06</v>
      </c>
      <c r="E30" s="24">
        <v>1819000</v>
      </c>
    </row>
    <row r="31" spans="1:5" x14ac:dyDescent="0.2">
      <c r="A31" s="1" t="s">
        <v>269</v>
      </c>
      <c r="B31" s="1" t="s">
        <v>276</v>
      </c>
      <c r="C31" s="1" t="s">
        <v>274</v>
      </c>
      <c r="D31" s="23">
        <v>0.02</v>
      </c>
      <c r="E31" s="24">
        <v>2156500</v>
      </c>
    </row>
    <row r="32" spans="1:5" x14ac:dyDescent="0.2">
      <c r="A32" s="1" t="s">
        <v>229</v>
      </c>
      <c r="B32" s="1" t="s">
        <v>277</v>
      </c>
      <c r="C32" s="1" t="s">
        <v>274</v>
      </c>
      <c r="D32" s="23">
        <v>0.04</v>
      </c>
      <c r="E32" s="24">
        <v>1105000</v>
      </c>
    </row>
    <row r="33" spans="1:5" x14ac:dyDescent="0.2">
      <c r="A33" s="1" t="s">
        <v>229</v>
      </c>
      <c r="B33" s="1" t="s">
        <v>278</v>
      </c>
      <c r="C33" s="1" t="s">
        <v>274</v>
      </c>
      <c r="D33" s="23">
        <v>0.02</v>
      </c>
      <c r="E33" s="24">
        <v>1359600</v>
      </c>
    </row>
    <row r="34" spans="1:5" x14ac:dyDescent="0.2">
      <c r="A34" s="1" t="s">
        <v>266</v>
      </c>
      <c r="B34" s="1" t="s">
        <v>279</v>
      </c>
      <c r="C34" s="1" t="s">
        <v>274</v>
      </c>
      <c r="D34" s="23">
        <v>0.06</v>
      </c>
      <c r="E34" s="24">
        <v>1785200</v>
      </c>
    </row>
    <row r="35" spans="1:5" x14ac:dyDescent="0.2">
      <c r="A35" s="1" t="s">
        <v>250</v>
      </c>
      <c r="B35" s="1" t="s">
        <v>280</v>
      </c>
      <c r="C35" s="1" t="s">
        <v>274</v>
      </c>
      <c r="D35" s="23">
        <v>0.04</v>
      </c>
      <c r="E35" s="24">
        <v>1965200</v>
      </c>
    </row>
    <row r="36" spans="1:5" x14ac:dyDescent="0.2">
      <c r="A36" s="1" t="s">
        <v>264</v>
      </c>
      <c r="B36" s="1" t="s">
        <v>281</v>
      </c>
      <c r="C36" s="1" t="s">
        <v>274</v>
      </c>
      <c r="D36" s="23">
        <v>0.02</v>
      </c>
      <c r="E36" s="24">
        <v>1588900</v>
      </c>
    </row>
    <row r="37" spans="1:5" x14ac:dyDescent="0.2">
      <c r="A37" s="1" t="s">
        <v>223</v>
      </c>
      <c r="B37" s="1" t="s">
        <v>282</v>
      </c>
      <c r="C37" s="1" t="s">
        <v>274</v>
      </c>
      <c r="D37" s="23">
        <v>0.06</v>
      </c>
      <c r="E37" s="24">
        <v>1056200</v>
      </c>
    </row>
    <row r="38" spans="1:5" x14ac:dyDescent="0.2">
      <c r="A38" s="1" t="s">
        <v>283</v>
      </c>
      <c r="B38" s="1" t="s">
        <v>284</v>
      </c>
      <c r="C38" s="1" t="s">
        <v>274</v>
      </c>
      <c r="D38" s="23">
        <v>0.06</v>
      </c>
      <c r="E38" s="24">
        <v>1189600</v>
      </c>
    </row>
    <row r="39" spans="1:5" x14ac:dyDescent="0.2">
      <c r="A39" s="1" t="s">
        <v>691</v>
      </c>
      <c r="B39" s="1" t="s">
        <v>285</v>
      </c>
      <c r="C39" s="1" t="s">
        <v>274</v>
      </c>
      <c r="D39" s="23">
        <v>0.02</v>
      </c>
      <c r="E39" s="24">
        <v>1053200</v>
      </c>
    </row>
    <row r="40" spans="1:5" x14ac:dyDescent="0.2">
      <c r="A40" s="1" t="s">
        <v>693</v>
      </c>
      <c r="B40" s="1" t="s">
        <v>285</v>
      </c>
      <c r="C40" s="1" t="s">
        <v>274</v>
      </c>
      <c r="D40" s="23">
        <v>0.02</v>
      </c>
      <c r="E40" s="24">
        <v>1053200</v>
      </c>
    </row>
    <row r="41" spans="1:5" x14ac:dyDescent="0.2">
      <c r="A41" s="1" t="s">
        <v>694</v>
      </c>
      <c r="B41" s="1" t="s">
        <v>285</v>
      </c>
      <c r="C41" s="1" t="s">
        <v>274</v>
      </c>
      <c r="D41" s="23">
        <v>0.02</v>
      </c>
      <c r="E41" s="24">
        <v>1053200</v>
      </c>
    </row>
  </sheetData>
  <dataConsolidate/>
  <customSheetViews>
    <customSheetView guid="{8F741B55-52E7-4171-80C9-10C9D877646A}">
      <selection activeCell="J24" sqref="J24"/>
      <pageMargins left="0.75" right="0.75" top="1" bottom="1" header="0.5" footer="0.5"/>
      <headerFooter alignWithMargins="0"/>
    </customSheetView>
  </customSheetView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FDBCA-F2A4-4BD8-9E93-B02CC2C833F2}">
  <dimension ref="A12:G125"/>
  <sheetViews>
    <sheetView zoomScale="82" zoomScaleNormal="82" workbookViewId="0"/>
  </sheetViews>
  <sheetFormatPr baseColWidth="10" defaultRowHeight="15" x14ac:dyDescent="0.25"/>
  <cols>
    <col min="2" max="2" width="17" bestFit="1" customWidth="1"/>
    <col min="5" max="6" width="11.5703125" bestFit="1" customWidth="1"/>
    <col min="7" max="7" width="12.42578125" bestFit="1" customWidth="1"/>
    <col min="14" max="14" width="7.42578125" customWidth="1"/>
  </cols>
  <sheetData>
    <row r="12" spans="1:7" ht="15.75" thickBot="1" x14ac:dyDescent="0.3"/>
    <row r="13" spans="1:7" ht="15.75" thickBot="1" x14ac:dyDescent="0.3">
      <c r="A13" s="44" t="s">
        <v>521</v>
      </c>
      <c r="B13" s="44" t="s">
        <v>698</v>
      </c>
      <c r="C13" s="44" t="s">
        <v>522</v>
      </c>
      <c r="D13" s="44" t="s">
        <v>699</v>
      </c>
      <c r="E13" s="44" t="s">
        <v>83</v>
      </c>
      <c r="F13" s="44" t="s">
        <v>523</v>
      </c>
      <c r="G13" s="44" t="s">
        <v>524</v>
      </c>
    </row>
    <row r="14" spans="1:7" x14ac:dyDescent="0.25">
      <c r="A14" s="45" t="s">
        <v>525</v>
      </c>
      <c r="B14" s="106" t="s">
        <v>526</v>
      </c>
      <c r="C14" s="106" t="s">
        <v>527</v>
      </c>
      <c r="D14" s="106" t="s">
        <v>528</v>
      </c>
      <c r="E14" s="107">
        <v>41472</v>
      </c>
      <c r="F14" s="108">
        <v>3000</v>
      </c>
      <c r="G14" s="109">
        <v>36000</v>
      </c>
    </row>
    <row r="15" spans="1:7" x14ac:dyDescent="0.25">
      <c r="A15" s="45" t="s">
        <v>529</v>
      </c>
      <c r="B15" s="106" t="s">
        <v>526</v>
      </c>
      <c r="C15" s="106" t="s">
        <v>530</v>
      </c>
      <c r="D15" s="106" t="s">
        <v>528</v>
      </c>
      <c r="E15" s="107">
        <v>41366</v>
      </c>
      <c r="F15" s="108">
        <v>250</v>
      </c>
      <c r="G15" s="109">
        <v>11250</v>
      </c>
    </row>
    <row r="16" spans="1:7" x14ac:dyDescent="0.25">
      <c r="A16" s="45" t="s">
        <v>529</v>
      </c>
      <c r="B16" s="106" t="s">
        <v>531</v>
      </c>
      <c r="C16" s="106" t="s">
        <v>532</v>
      </c>
      <c r="D16" s="106" t="s">
        <v>533</v>
      </c>
      <c r="E16" s="107">
        <v>41567</v>
      </c>
      <c r="F16" s="108">
        <v>4444</v>
      </c>
      <c r="G16" s="109">
        <v>53328</v>
      </c>
    </row>
    <row r="17" spans="1:7" x14ac:dyDescent="0.25">
      <c r="A17" s="45" t="s">
        <v>529</v>
      </c>
      <c r="B17" s="106" t="s">
        <v>534</v>
      </c>
      <c r="C17" s="106" t="s">
        <v>535</v>
      </c>
      <c r="D17" s="106" t="s">
        <v>536</v>
      </c>
      <c r="E17" s="107">
        <v>41280</v>
      </c>
      <c r="F17" s="108">
        <v>34</v>
      </c>
      <c r="G17" s="109">
        <v>115600</v>
      </c>
    </row>
    <row r="18" spans="1:7" x14ac:dyDescent="0.25">
      <c r="A18" s="45" t="s">
        <v>529</v>
      </c>
      <c r="B18" s="106" t="s">
        <v>531</v>
      </c>
      <c r="C18" s="106" t="s">
        <v>532</v>
      </c>
      <c r="D18" s="106" t="s">
        <v>536</v>
      </c>
      <c r="E18" s="107">
        <v>41440</v>
      </c>
      <c r="F18" s="108">
        <v>765</v>
      </c>
      <c r="G18" s="109">
        <v>9180</v>
      </c>
    </row>
    <row r="19" spans="1:7" x14ac:dyDescent="0.25">
      <c r="A19" s="45" t="s">
        <v>302</v>
      </c>
      <c r="B19" s="106" t="s">
        <v>537</v>
      </c>
      <c r="C19" s="106" t="s">
        <v>538</v>
      </c>
      <c r="D19" s="106" t="s">
        <v>539</v>
      </c>
      <c r="E19" s="107">
        <v>41556</v>
      </c>
      <c r="F19" s="108">
        <v>7</v>
      </c>
      <c r="G19" s="109">
        <v>49000</v>
      </c>
    </row>
    <row r="20" spans="1:7" x14ac:dyDescent="0.25">
      <c r="A20" s="45" t="s">
        <v>302</v>
      </c>
      <c r="B20" s="106" t="s">
        <v>540</v>
      </c>
      <c r="C20" s="106" t="s">
        <v>541</v>
      </c>
      <c r="D20" s="106" t="s">
        <v>539</v>
      </c>
      <c r="E20" s="107">
        <v>41637</v>
      </c>
      <c r="F20" s="108">
        <v>33</v>
      </c>
      <c r="G20" s="109">
        <v>11220</v>
      </c>
    </row>
    <row r="21" spans="1:7" x14ac:dyDescent="0.25">
      <c r="A21" s="45" t="s">
        <v>302</v>
      </c>
      <c r="B21" s="106" t="s">
        <v>537</v>
      </c>
      <c r="C21" s="106" t="s">
        <v>542</v>
      </c>
      <c r="D21" s="106" t="s">
        <v>528</v>
      </c>
      <c r="E21" s="107">
        <v>41276</v>
      </c>
      <c r="F21" s="108">
        <v>99</v>
      </c>
      <c r="G21" s="109">
        <v>693000</v>
      </c>
    </row>
    <row r="22" spans="1:7" x14ac:dyDescent="0.25">
      <c r="A22" s="45" t="s">
        <v>302</v>
      </c>
      <c r="B22" s="106" t="s">
        <v>543</v>
      </c>
      <c r="C22" s="106" t="s">
        <v>544</v>
      </c>
      <c r="D22" s="106" t="s">
        <v>528</v>
      </c>
      <c r="E22" s="107">
        <v>41578</v>
      </c>
      <c r="F22" s="108">
        <v>3456</v>
      </c>
      <c r="G22" s="109">
        <v>1728</v>
      </c>
    </row>
    <row r="23" spans="1:7" x14ac:dyDescent="0.25">
      <c r="A23" s="45" t="s">
        <v>545</v>
      </c>
      <c r="B23" s="106" t="s">
        <v>546</v>
      </c>
      <c r="C23" s="106" t="s">
        <v>547</v>
      </c>
      <c r="D23" s="106" t="s">
        <v>533</v>
      </c>
      <c r="E23" s="107">
        <v>41371</v>
      </c>
      <c r="F23" s="108">
        <v>230</v>
      </c>
      <c r="G23" s="109">
        <v>46000</v>
      </c>
    </row>
    <row r="24" spans="1:7" x14ac:dyDescent="0.25">
      <c r="A24" s="45" t="s">
        <v>545</v>
      </c>
      <c r="B24" s="106" t="s">
        <v>546</v>
      </c>
      <c r="C24" s="106" t="s">
        <v>548</v>
      </c>
      <c r="D24" s="106" t="s">
        <v>536</v>
      </c>
      <c r="E24" s="107">
        <v>41330</v>
      </c>
      <c r="F24" s="108">
        <v>30</v>
      </c>
      <c r="G24" s="109">
        <v>3000</v>
      </c>
    </row>
    <row r="25" spans="1:7" x14ac:dyDescent="0.25">
      <c r="A25" s="45" t="s">
        <v>525</v>
      </c>
      <c r="B25" s="106" t="s">
        <v>531</v>
      </c>
      <c r="C25" s="106" t="s">
        <v>549</v>
      </c>
      <c r="D25" s="106" t="s">
        <v>536</v>
      </c>
      <c r="E25" s="107">
        <v>41465</v>
      </c>
      <c r="F25" s="108">
        <v>56</v>
      </c>
      <c r="G25" s="109">
        <v>2520</v>
      </c>
    </row>
    <row r="26" spans="1:7" x14ac:dyDescent="0.25">
      <c r="A26" s="45" t="s">
        <v>529</v>
      </c>
      <c r="B26" s="106" t="s">
        <v>526</v>
      </c>
      <c r="C26" s="106" t="s">
        <v>530</v>
      </c>
      <c r="D26" s="106" t="s">
        <v>539</v>
      </c>
      <c r="E26" s="107">
        <v>41561</v>
      </c>
      <c r="F26" s="108">
        <v>21</v>
      </c>
      <c r="G26" s="109">
        <v>48.3</v>
      </c>
    </row>
    <row r="27" spans="1:7" x14ac:dyDescent="0.25">
      <c r="A27" s="45" t="s">
        <v>545</v>
      </c>
      <c r="B27" s="106" t="s">
        <v>540</v>
      </c>
      <c r="C27" s="106" t="s">
        <v>541</v>
      </c>
      <c r="D27" s="106" t="s">
        <v>528</v>
      </c>
      <c r="E27" s="107">
        <v>41455</v>
      </c>
      <c r="F27" s="108">
        <v>18</v>
      </c>
      <c r="G27" s="109">
        <v>6120</v>
      </c>
    </row>
    <row r="28" spans="1:7" x14ac:dyDescent="0.25">
      <c r="A28" s="45" t="s">
        <v>545</v>
      </c>
      <c r="B28" s="106" t="s">
        <v>537</v>
      </c>
      <c r="C28" s="106" t="s">
        <v>542</v>
      </c>
      <c r="D28" s="106" t="s">
        <v>539</v>
      </c>
      <c r="E28" s="107">
        <v>41437</v>
      </c>
      <c r="F28" s="108">
        <v>101</v>
      </c>
      <c r="G28" s="109">
        <v>404000</v>
      </c>
    </row>
    <row r="29" spans="1:7" x14ac:dyDescent="0.25">
      <c r="A29" s="45" t="s">
        <v>545</v>
      </c>
      <c r="B29" s="106" t="s">
        <v>546</v>
      </c>
      <c r="C29" s="106" t="s">
        <v>547</v>
      </c>
      <c r="D29" s="106" t="s">
        <v>533</v>
      </c>
      <c r="E29" s="107">
        <v>41366</v>
      </c>
      <c r="F29" s="108">
        <v>253</v>
      </c>
      <c r="G29" s="109">
        <v>50600</v>
      </c>
    </row>
    <row r="30" spans="1:7" x14ac:dyDescent="0.25">
      <c r="A30" s="45" t="s">
        <v>545</v>
      </c>
      <c r="B30" s="106" t="s">
        <v>546</v>
      </c>
      <c r="C30" s="106" t="s">
        <v>548</v>
      </c>
      <c r="D30" s="106" t="s">
        <v>539</v>
      </c>
      <c r="E30" s="107">
        <v>41540</v>
      </c>
      <c r="F30" s="108">
        <v>88</v>
      </c>
      <c r="G30" s="109">
        <v>8800</v>
      </c>
    </row>
    <row r="31" spans="1:7" x14ac:dyDescent="0.25">
      <c r="A31" s="45" t="s">
        <v>545</v>
      </c>
      <c r="B31" s="106" t="s">
        <v>543</v>
      </c>
      <c r="C31" s="106" t="s">
        <v>544</v>
      </c>
      <c r="D31" s="106" t="s">
        <v>539</v>
      </c>
      <c r="E31" s="107">
        <v>41401</v>
      </c>
      <c r="F31" s="108">
        <v>96854</v>
      </c>
      <c r="G31" s="109">
        <v>48427</v>
      </c>
    </row>
    <row r="32" spans="1:7" x14ac:dyDescent="0.25">
      <c r="A32" s="45" t="s">
        <v>529</v>
      </c>
      <c r="B32" s="106" t="s">
        <v>526</v>
      </c>
      <c r="C32" s="106" t="s">
        <v>530</v>
      </c>
      <c r="D32" s="106" t="s">
        <v>539</v>
      </c>
      <c r="E32" s="107">
        <v>41388</v>
      </c>
      <c r="F32" s="108">
        <v>678</v>
      </c>
      <c r="G32" s="109">
        <v>8136</v>
      </c>
    </row>
    <row r="33" spans="1:7" x14ac:dyDescent="0.25">
      <c r="A33" s="45" t="s">
        <v>525</v>
      </c>
      <c r="B33" s="106" t="s">
        <v>534</v>
      </c>
      <c r="C33" s="106" t="s">
        <v>535</v>
      </c>
      <c r="D33" s="106" t="s">
        <v>528</v>
      </c>
      <c r="E33" s="107">
        <v>41635</v>
      </c>
      <c r="F33" s="108">
        <v>120</v>
      </c>
      <c r="G33" s="109">
        <v>408000</v>
      </c>
    </row>
    <row r="34" spans="1:7" x14ac:dyDescent="0.25">
      <c r="A34" s="45" t="s">
        <v>545</v>
      </c>
      <c r="B34" s="106" t="s">
        <v>540</v>
      </c>
      <c r="C34" s="106" t="s">
        <v>550</v>
      </c>
      <c r="D34" s="106" t="s">
        <v>528</v>
      </c>
      <c r="E34" s="107">
        <v>41570</v>
      </c>
      <c r="F34" s="108">
        <v>12</v>
      </c>
      <c r="G34" s="109">
        <v>2760</v>
      </c>
    </row>
    <row r="35" spans="1:7" x14ac:dyDescent="0.25">
      <c r="A35" s="45" t="s">
        <v>529</v>
      </c>
      <c r="B35" s="106" t="s">
        <v>526</v>
      </c>
      <c r="C35" s="106" t="s">
        <v>527</v>
      </c>
      <c r="D35" s="106" t="s">
        <v>533</v>
      </c>
      <c r="E35" s="107">
        <v>41470</v>
      </c>
      <c r="F35" s="108">
        <v>58</v>
      </c>
      <c r="G35" s="109">
        <v>13340</v>
      </c>
    </row>
    <row r="36" spans="1:7" x14ac:dyDescent="0.25">
      <c r="A36" s="45" t="s">
        <v>529</v>
      </c>
      <c r="B36" s="106" t="s">
        <v>526</v>
      </c>
      <c r="C36" s="106" t="s">
        <v>530</v>
      </c>
      <c r="D36" s="106" t="s">
        <v>536</v>
      </c>
      <c r="E36" s="107">
        <v>41319</v>
      </c>
      <c r="F36" s="108">
        <v>3000</v>
      </c>
      <c r="G36" s="109">
        <v>36000</v>
      </c>
    </row>
    <row r="37" spans="1:7" x14ac:dyDescent="0.25">
      <c r="A37" s="45" t="s">
        <v>529</v>
      </c>
      <c r="B37" s="106" t="s">
        <v>531</v>
      </c>
      <c r="C37" s="106" t="s">
        <v>549</v>
      </c>
      <c r="D37" s="106" t="s">
        <v>528</v>
      </c>
      <c r="E37" s="107">
        <v>41569</v>
      </c>
      <c r="F37" s="108">
        <v>456</v>
      </c>
      <c r="G37" s="109">
        <v>20520</v>
      </c>
    </row>
    <row r="38" spans="1:7" x14ac:dyDescent="0.25">
      <c r="A38" s="45" t="s">
        <v>529</v>
      </c>
      <c r="B38" s="106" t="s">
        <v>526</v>
      </c>
      <c r="C38" s="106" t="s">
        <v>527</v>
      </c>
      <c r="D38" s="106" t="s">
        <v>539</v>
      </c>
      <c r="E38" s="107">
        <v>41370</v>
      </c>
      <c r="F38" s="108">
        <v>956</v>
      </c>
      <c r="G38" s="109">
        <v>11472</v>
      </c>
    </row>
    <row r="39" spans="1:7" x14ac:dyDescent="0.25">
      <c r="A39" s="45" t="s">
        <v>525</v>
      </c>
      <c r="B39" s="106" t="s">
        <v>534</v>
      </c>
      <c r="C39" s="106" t="s">
        <v>535</v>
      </c>
      <c r="D39" s="106" t="s">
        <v>533</v>
      </c>
      <c r="E39" s="107">
        <v>41417</v>
      </c>
      <c r="F39" s="108">
        <v>88</v>
      </c>
      <c r="G39" s="109">
        <v>299200</v>
      </c>
    </row>
    <row r="40" spans="1:7" x14ac:dyDescent="0.25">
      <c r="A40" s="45" t="s">
        <v>529</v>
      </c>
      <c r="B40" s="106" t="s">
        <v>531</v>
      </c>
      <c r="C40" s="106" t="s">
        <v>532</v>
      </c>
      <c r="D40" s="106" t="s">
        <v>539</v>
      </c>
      <c r="E40" s="107">
        <v>41354</v>
      </c>
      <c r="F40" s="108">
        <v>977</v>
      </c>
      <c r="G40" s="109">
        <v>11724</v>
      </c>
    </row>
    <row r="41" spans="1:7" x14ac:dyDescent="0.25">
      <c r="A41" s="45" t="s">
        <v>529</v>
      </c>
      <c r="B41" s="106" t="s">
        <v>537</v>
      </c>
      <c r="C41" s="106" t="s">
        <v>538</v>
      </c>
      <c r="D41" s="106" t="s">
        <v>539</v>
      </c>
      <c r="E41" s="107">
        <v>41453</v>
      </c>
      <c r="F41" s="108">
        <v>66</v>
      </c>
      <c r="G41" s="109">
        <v>462000</v>
      </c>
    </row>
    <row r="42" spans="1:7" x14ac:dyDescent="0.25">
      <c r="A42" s="45" t="s">
        <v>545</v>
      </c>
      <c r="B42" s="106" t="s">
        <v>540</v>
      </c>
      <c r="C42" s="106" t="s">
        <v>541</v>
      </c>
      <c r="D42" s="106" t="s">
        <v>539</v>
      </c>
      <c r="E42" s="107">
        <v>41395</v>
      </c>
      <c r="F42" s="108">
        <v>789</v>
      </c>
      <c r="G42" s="109">
        <v>268260</v>
      </c>
    </row>
    <row r="43" spans="1:7" x14ac:dyDescent="0.25">
      <c r="A43" s="45" t="s">
        <v>545</v>
      </c>
      <c r="B43" s="106" t="s">
        <v>526</v>
      </c>
      <c r="C43" s="106" t="s">
        <v>530</v>
      </c>
      <c r="D43" s="106" t="s">
        <v>528</v>
      </c>
      <c r="E43" s="107">
        <v>41283</v>
      </c>
      <c r="F43" s="108">
        <v>45</v>
      </c>
      <c r="G43" s="109">
        <v>315000</v>
      </c>
    </row>
    <row r="44" spans="1:7" x14ac:dyDescent="0.25">
      <c r="A44" s="45" t="s">
        <v>545</v>
      </c>
      <c r="B44" s="106" t="s">
        <v>526</v>
      </c>
      <c r="C44" s="106" t="s">
        <v>527</v>
      </c>
      <c r="D44" s="106" t="s">
        <v>528</v>
      </c>
      <c r="E44" s="107">
        <v>41295</v>
      </c>
      <c r="F44" s="108">
        <v>2360</v>
      </c>
      <c r="G44" s="109">
        <v>1180</v>
      </c>
    </row>
    <row r="45" spans="1:7" x14ac:dyDescent="0.25">
      <c r="A45" s="45" t="s">
        <v>545</v>
      </c>
      <c r="B45" s="106" t="s">
        <v>546</v>
      </c>
      <c r="C45" s="106" t="s">
        <v>547</v>
      </c>
      <c r="D45" s="106" t="s">
        <v>533</v>
      </c>
      <c r="E45" s="107">
        <v>41613</v>
      </c>
      <c r="F45" s="108">
        <v>230</v>
      </c>
      <c r="G45" s="109">
        <v>46000</v>
      </c>
    </row>
    <row r="46" spans="1:7" x14ac:dyDescent="0.25">
      <c r="A46" s="45" t="s">
        <v>545</v>
      </c>
      <c r="B46" s="106" t="s">
        <v>546</v>
      </c>
      <c r="C46" s="106" t="s">
        <v>547</v>
      </c>
      <c r="D46" s="106" t="s">
        <v>536</v>
      </c>
      <c r="E46" s="107">
        <v>41281</v>
      </c>
      <c r="F46" s="108">
        <v>78</v>
      </c>
      <c r="G46" s="109">
        <v>7800</v>
      </c>
    </row>
    <row r="47" spans="1:7" x14ac:dyDescent="0.25">
      <c r="A47" s="45" t="s">
        <v>545</v>
      </c>
      <c r="B47" s="106" t="s">
        <v>531</v>
      </c>
      <c r="C47" s="106" t="s">
        <v>549</v>
      </c>
      <c r="D47" s="106" t="s">
        <v>536</v>
      </c>
      <c r="E47" s="107">
        <v>41544</v>
      </c>
      <c r="F47" s="108">
        <v>9632</v>
      </c>
      <c r="G47" s="109">
        <v>433440</v>
      </c>
    </row>
    <row r="48" spans="1:7" x14ac:dyDescent="0.25">
      <c r="A48" s="45" t="s">
        <v>545</v>
      </c>
      <c r="B48" s="106" t="s">
        <v>526</v>
      </c>
      <c r="C48" s="106" t="s">
        <v>530</v>
      </c>
      <c r="D48" s="106" t="s">
        <v>536</v>
      </c>
      <c r="E48" s="107">
        <v>41568</v>
      </c>
      <c r="F48" s="108">
        <v>567</v>
      </c>
      <c r="G48" s="109">
        <v>1304.0999999999999</v>
      </c>
    </row>
    <row r="49" spans="1:7" x14ac:dyDescent="0.25">
      <c r="A49" s="45" t="s">
        <v>545</v>
      </c>
      <c r="B49" s="106" t="s">
        <v>540</v>
      </c>
      <c r="C49" s="106" t="s">
        <v>541</v>
      </c>
      <c r="D49" s="106" t="s">
        <v>539</v>
      </c>
      <c r="E49" s="107">
        <v>41466</v>
      </c>
      <c r="F49" s="108">
        <v>678</v>
      </c>
      <c r="G49" s="109">
        <v>230520</v>
      </c>
    </row>
    <row r="50" spans="1:7" x14ac:dyDescent="0.25">
      <c r="A50" s="45" t="s">
        <v>529</v>
      </c>
      <c r="B50" s="106" t="s">
        <v>537</v>
      </c>
      <c r="C50" s="106" t="s">
        <v>542</v>
      </c>
      <c r="D50" s="106" t="s">
        <v>536</v>
      </c>
      <c r="E50" s="107">
        <v>41473</v>
      </c>
      <c r="F50" s="108">
        <v>123</v>
      </c>
      <c r="G50" s="109">
        <v>492000</v>
      </c>
    </row>
    <row r="51" spans="1:7" x14ac:dyDescent="0.25">
      <c r="A51" s="45" t="s">
        <v>529</v>
      </c>
      <c r="B51" s="106" t="s">
        <v>546</v>
      </c>
      <c r="C51" s="106" t="s">
        <v>547</v>
      </c>
      <c r="D51" s="106" t="s">
        <v>539</v>
      </c>
      <c r="E51" s="107">
        <v>41323</v>
      </c>
      <c r="F51" s="108">
        <v>341</v>
      </c>
      <c r="G51" s="109">
        <v>68200</v>
      </c>
    </row>
    <row r="52" spans="1:7" x14ac:dyDescent="0.25">
      <c r="A52" s="45" t="s">
        <v>529</v>
      </c>
      <c r="B52" s="106" t="s">
        <v>546</v>
      </c>
      <c r="C52" s="106" t="s">
        <v>548</v>
      </c>
      <c r="D52" s="106" t="s">
        <v>528</v>
      </c>
      <c r="E52" s="107">
        <v>41552</v>
      </c>
      <c r="F52" s="108">
        <v>321</v>
      </c>
      <c r="G52" s="109">
        <v>32100</v>
      </c>
    </row>
    <row r="53" spans="1:7" x14ac:dyDescent="0.25">
      <c r="A53" s="45" t="s">
        <v>529</v>
      </c>
      <c r="B53" s="106" t="s">
        <v>543</v>
      </c>
      <c r="C53" s="106" t="s">
        <v>544</v>
      </c>
      <c r="D53" s="106" t="s">
        <v>539</v>
      </c>
      <c r="E53" s="107">
        <v>41394</v>
      </c>
      <c r="F53" s="108">
        <v>34</v>
      </c>
      <c r="G53" s="109">
        <v>17</v>
      </c>
    </row>
    <row r="54" spans="1:7" x14ac:dyDescent="0.25">
      <c r="A54" s="45" t="s">
        <v>529</v>
      </c>
      <c r="B54" s="106" t="s">
        <v>531</v>
      </c>
      <c r="C54" s="106" t="s">
        <v>532</v>
      </c>
      <c r="D54" s="106" t="s">
        <v>536</v>
      </c>
      <c r="E54" s="107">
        <v>41381</v>
      </c>
      <c r="F54" s="108">
        <v>4521</v>
      </c>
      <c r="G54" s="109">
        <v>54252</v>
      </c>
    </row>
    <row r="55" spans="1:7" x14ac:dyDescent="0.25">
      <c r="A55" s="45" t="s">
        <v>529</v>
      </c>
      <c r="B55" s="106" t="s">
        <v>534</v>
      </c>
      <c r="C55" s="106" t="s">
        <v>535</v>
      </c>
      <c r="D55" s="106" t="s">
        <v>536</v>
      </c>
      <c r="E55" s="107">
        <v>41619</v>
      </c>
      <c r="F55" s="108">
        <v>77</v>
      </c>
      <c r="G55" s="109">
        <v>261800</v>
      </c>
    </row>
    <row r="56" spans="1:7" x14ac:dyDescent="0.25">
      <c r="A56" s="45" t="s">
        <v>529</v>
      </c>
      <c r="B56" s="106" t="s">
        <v>540</v>
      </c>
      <c r="C56" s="106" t="s">
        <v>550</v>
      </c>
      <c r="D56" s="106" t="s">
        <v>539</v>
      </c>
      <c r="E56" s="107">
        <v>41456</v>
      </c>
      <c r="F56" s="108">
        <v>77</v>
      </c>
      <c r="G56" s="109">
        <v>17710</v>
      </c>
    </row>
    <row r="57" spans="1:7" x14ac:dyDescent="0.25">
      <c r="A57" s="45" t="s">
        <v>545</v>
      </c>
      <c r="B57" s="106" t="s">
        <v>540</v>
      </c>
      <c r="C57" s="106" t="s">
        <v>550</v>
      </c>
      <c r="D57" s="106" t="s">
        <v>536</v>
      </c>
      <c r="E57" s="107">
        <v>41308</v>
      </c>
      <c r="F57" s="108">
        <v>54</v>
      </c>
      <c r="G57" s="109">
        <v>12420</v>
      </c>
    </row>
    <row r="58" spans="1:7" x14ac:dyDescent="0.25">
      <c r="A58" s="45" t="s">
        <v>302</v>
      </c>
      <c r="B58" s="106" t="s">
        <v>526</v>
      </c>
      <c r="C58" s="106" t="s">
        <v>527</v>
      </c>
      <c r="D58" s="106" t="s">
        <v>539</v>
      </c>
      <c r="E58" s="107">
        <v>41320</v>
      </c>
      <c r="F58" s="108">
        <v>88</v>
      </c>
      <c r="G58" s="109">
        <v>20240</v>
      </c>
    </row>
    <row r="59" spans="1:7" x14ac:dyDescent="0.25">
      <c r="A59" s="45" t="s">
        <v>302</v>
      </c>
      <c r="B59" s="106" t="s">
        <v>540</v>
      </c>
      <c r="C59" s="106" t="s">
        <v>550</v>
      </c>
      <c r="D59" s="106" t="s">
        <v>536</v>
      </c>
      <c r="E59" s="107">
        <v>41465</v>
      </c>
      <c r="F59" s="108">
        <v>932</v>
      </c>
      <c r="G59" s="109">
        <v>214360</v>
      </c>
    </row>
    <row r="60" spans="1:7" x14ac:dyDescent="0.25">
      <c r="A60" s="45" t="s">
        <v>302</v>
      </c>
      <c r="B60" s="106" t="s">
        <v>531</v>
      </c>
      <c r="C60" s="106" t="s">
        <v>532</v>
      </c>
      <c r="D60" s="106" t="s">
        <v>528</v>
      </c>
      <c r="E60" s="107">
        <v>41627</v>
      </c>
      <c r="F60" s="108">
        <v>9087</v>
      </c>
      <c r="G60" s="109">
        <v>109044</v>
      </c>
    </row>
    <row r="61" spans="1:7" x14ac:dyDescent="0.25">
      <c r="A61" s="45" t="s">
        <v>525</v>
      </c>
      <c r="B61" s="106" t="s">
        <v>531</v>
      </c>
      <c r="C61" s="106" t="s">
        <v>549</v>
      </c>
      <c r="D61" s="106" t="s">
        <v>528</v>
      </c>
      <c r="E61" s="107">
        <v>41440</v>
      </c>
      <c r="F61" s="108">
        <v>250</v>
      </c>
      <c r="G61" s="109">
        <v>11250</v>
      </c>
    </row>
    <row r="62" spans="1:7" x14ac:dyDescent="0.25">
      <c r="A62" s="45" t="s">
        <v>302</v>
      </c>
      <c r="B62" s="106" t="s">
        <v>546</v>
      </c>
      <c r="C62" s="106" t="s">
        <v>547</v>
      </c>
      <c r="D62" s="106" t="s">
        <v>539</v>
      </c>
      <c r="E62" s="107">
        <v>41544</v>
      </c>
      <c r="F62" s="108">
        <v>854</v>
      </c>
      <c r="G62" s="109">
        <v>10248</v>
      </c>
    </row>
    <row r="63" spans="1:7" x14ac:dyDescent="0.25">
      <c r="A63" s="45" t="s">
        <v>525</v>
      </c>
      <c r="B63" s="106" t="s">
        <v>534</v>
      </c>
      <c r="C63" s="106" t="s">
        <v>535</v>
      </c>
      <c r="D63" s="106" t="s">
        <v>528</v>
      </c>
      <c r="E63" s="107">
        <v>41447</v>
      </c>
      <c r="F63" s="108">
        <v>222</v>
      </c>
      <c r="G63" s="109">
        <v>754800</v>
      </c>
    </row>
    <row r="64" spans="1:7" x14ac:dyDescent="0.25">
      <c r="A64" s="45" t="s">
        <v>545</v>
      </c>
      <c r="B64" s="106" t="s">
        <v>531</v>
      </c>
      <c r="C64" s="106" t="s">
        <v>532</v>
      </c>
      <c r="D64" s="106" t="s">
        <v>533</v>
      </c>
      <c r="E64" s="107">
        <v>41312</v>
      </c>
      <c r="F64" s="108">
        <v>444</v>
      </c>
      <c r="G64" s="109">
        <v>5328</v>
      </c>
    </row>
    <row r="65" spans="1:7" x14ac:dyDescent="0.25">
      <c r="A65" s="45" t="s">
        <v>525</v>
      </c>
      <c r="B65" s="106" t="s">
        <v>537</v>
      </c>
      <c r="C65" s="106" t="s">
        <v>542</v>
      </c>
      <c r="D65" s="106" t="s">
        <v>536</v>
      </c>
      <c r="E65" s="107">
        <v>41446</v>
      </c>
      <c r="F65" s="108">
        <v>2</v>
      </c>
      <c r="G65" s="109">
        <v>14000</v>
      </c>
    </row>
    <row r="66" spans="1:7" x14ac:dyDescent="0.25">
      <c r="A66" s="45" t="s">
        <v>529</v>
      </c>
      <c r="B66" s="106" t="s">
        <v>526</v>
      </c>
      <c r="C66" s="106" t="s">
        <v>527</v>
      </c>
      <c r="D66" s="106" t="s">
        <v>536</v>
      </c>
      <c r="E66" s="107">
        <v>41619</v>
      </c>
      <c r="F66" s="108">
        <v>23</v>
      </c>
      <c r="G66" s="109">
        <v>7820</v>
      </c>
    </row>
    <row r="67" spans="1:7" x14ac:dyDescent="0.25">
      <c r="A67" s="45" t="s">
        <v>525</v>
      </c>
      <c r="B67" s="106" t="s">
        <v>537</v>
      </c>
      <c r="C67" s="106" t="s">
        <v>538</v>
      </c>
      <c r="D67" s="106" t="s">
        <v>536</v>
      </c>
      <c r="E67" s="107">
        <v>41619</v>
      </c>
      <c r="F67" s="108">
        <v>141</v>
      </c>
      <c r="G67" s="109">
        <v>987000</v>
      </c>
    </row>
    <row r="68" spans="1:7" x14ac:dyDescent="0.25">
      <c r="A68" s="45" t="s">
        <v>525</v>
      </c>
      <c r="B68" s="106" t="s">
        <v>543</v>
      </c>
      <c r="C68" s="106" t="s">
        <v>544</v>
      </c>
      <c r="D68" s="106" t="s">
        <v>539</v>
      </c>
      <c r="E68" s="107">
        <v>41606</v>
      </c>
      <c r="F68" s="108">
        <v>2360</v>
      </c>
      <c r="G68" s="109">
        <v>1180</v>
      </c>
    </row>
    <row r="69" spans="1:7" x14ac:dyDescent="0.25">
      <c r="A69" s="45" t="s">
        <v>302</v>
      </c>
      <c r="B69" s="106" t="s">
        <v>526</v>
      </c>
      <c r="C69" s="106" t="s">
        <v>530</v>
      </c>
      <c r="D69" s="106" t="s">
        <v>536</v>
      </c>
      <c r="E69" s="107">
        <v>41292</v>
      </c>
      <c r="F69" s="108">
        <v>230</v>
      </c>
      <c r="G69" s="109">
        <v>46000</v>
      </c>
    </row>
    <row r="70" spans="1:7" x14ac:dyDescent="0.25">
      <c r="A70" s="45" t="s">
        <v>545</v>
      </c>
      <c r="B70" s="106" t="s">
        <v>546</v>
      </c>
      <c r="C70" s="106" t="s">
        <v>548</v>
      </c>
      <c r="D70" s="106" t="s">
        <v>528</v>
      </c>
      <c r="E70" s="107">
        <v>41310</v>
      </c>
      <c r="F70" s="108">
        <v>444</v>
      </c>
      <c r="G70" s="109">
        <v>44400</v>
      </c>
    </row>
    <row r="71" spans="1:7" x14ac:dyDescent="0.25">
      <c r="A71" s="45" t="s">
        <v>545</v>
      </c>
      <c r="B71" s="106" t="s">
        <v>526</v>
      </c>
      <c r="C71" s="106" t="s">
        <v>527</v>
      </c>
      <c r="D71" s="106" t="s">
        <v>539</v>
      </c>
      <c r="E71" s="107">
        <v>41522</v>
      </c>
      <c r="F71" s="108">
        <v>111</v>
      </c>
      <c r="G71" s="109">
        <v>4995</v>
      </c>
    </row>
    <row r="72" spans="1:7" x14ac:dyDescent="0.25">
      <c r="A72" s="45" t="s">
        <v>545</v>
      </c>
      <c r="B72" s="106" t="s">
        <v>543</v>
      </c>
      <c r="C72" s="106" t="s">
        <v>551</v>
      </c>
      <c r="D72" s="106" t="s">
        <v>536</v>
      </c>
      <c r="E72" s="107">
        <v>41377</v>
      </c>
      <c r="F72" s="108">
        <v>5575</v>
      </c>
      <c r="G72" s="109">
        <v>12822.499999999998</v>
      </c>
    </row>
    <row r="73" spans="1:7" x14ac:dyDescent="0.25">
      <c r="A73" s="45" t="s">
        <v>529</v>
      </c>
      <c r="B73" s="106" t="s">
        <v>540</v>
      </c>
      <c r="C73" s="106" t="s">
        <v>541</v>
      </c>
      <c r="D73" s="106" t="s">
        <v>539</v>
      </c>
      <c r="E73" s="107">
        <v>41589</v>
      </c>
      <c r="F73" s="108">
        <v>99</v>
      </c>
      <c r="G73" s="109">
        <v>33660</v>
      </c>
    </row>
    <row r="74" spans="1:7" x14ac:dyDescent="0.25">
      <c r="A74" s="45" t="s">
        <v>529</v>
      </c>
      <c r="B74" s="106" t="s">
        <v>526</v>
      </c>
      <c r="C74" s="106" t="s">
        <v>527</v>
      </c>
      <c r="D74" s="106" t="s">
        <v>536</v>
      </c>
      <c r="E74" s="107">
        <v>41633</v>
      </c>
      <c r="F74" s="108">
        <v>52</v>
      </c>
      <c r="G74" s="109">
        <v>208000</v>
      </c>
    </row>
    <row r="75" spans="1:7" x14ac:dyDescent="0.25">
      <c r="A75" s="45" t="s">
        <v>545</v>
      </c>
      <c r="B75" s="106" t="s">
        <v>531</v>
      </c>
      <c r="C75" s="106" t="s">
        <v>532</v>
      </c>
      <c r="D75" s="106" t="s">
        <v>539</v>
      </c>
      <c r="E75" s="107">
        <v>41346</v>
      </c>
      <c r="F75" s="108">
        <v>34</v>
      </c>
      <c r="G75" s="109">
        <v>6800</v>
      </c>
    </row>
    <row r="76" spans="1:7" x14ac:dyDescent="0.25">
      <c r="A76" s="45" t="s">
        <v>529</v>
      </c>
      <c r="B76" s="106" t="s">
        <v>526</v>
      </c>
      <c r="C76" s="106" t="s">
        <v>527</v>
      </c>
      <c r="D76" s="106" t="s">
        <v>528</v>
      </c>
      <c r="E76" s="107">
        <v>41294</v>
      </c>
      <c r="F76" s="108">
        <v>212</v>
      </c>
      <c r="G76" s="109">
        <v>21200</v>
      </c>
    </row>
    <row r="77" spans="1:7" x14ac:dyDescent="0.25">
      <c r="A77" s="45" t="s">
        <v>545</v>
      </c>
      <c r="B77" s="106" t="s">
        <v>526</v>
      </c>
      <c r="C77" s="106" t="s">
        <v>527</v>
      </c>
      <c r="D77" s="106" t="s">
        <v>539</v>
      </c>
      <c r="E77" s="107">
        <v>41515</v>
      </c>
      <c r="F77" s="108">
        <v>3432</v>
      </c>
      <c r="G77" s="109">
        <v>1716</v>
      </c>
    </row>
    <row r="78" spans="1:7" x14ac:dyDescent="0.25">
      <c r="A78" s="45" t="s">
        <v>302</v>
      </c>
      <c r="B78" s="106" t="s">
        <v>531</v>
      </c>
      <c r="C78" s="106" t="s">
        <v>532</v>
      </c>
      <c r="D78" s="106" t="s">
        <v>536</v>
      </c>
      <c r="E78" s="107">
        <v>41510</v>
      </c>
      <c r="F78" s="108">
        <v>4521</v>
      </c>
      <c r="G78" s="109">
        <v>54252</v>
      </c>
    </row>
    <row r="79" spans="1:7" x14ac:dyDescent="0.25">
      <c r="A79" s="45" t="s">
        <v>545</v>
      </c>
      <c r="B79" s="106" t="s">
        <v>534</v>
      </c>
      <c r="C79" s="106" t="s">
        <v>535</v>
      </c>
      <c r="D79" s="106" t="s">
        <v>536</v>
      </c>
      <c r="E79" s="107">
        <v>41342</v>
      </c>
      <c r="F79" s="108">
        <v>120</v>
      </c>
      <c r="G79" s="109">
        <v>408000</v>
      </c>
    </row>
    <row r="80" spans="1:7" x14ac:dyDescent="0.25">
      <c r="A80" s="45" t="s">
        <v>525</v>
      </c>
      <c r="B80" s="106" t="s">
        <v>540</v>
      </c>
      <c r="C80" s="106" t="s">
        <v>550</v>
      </c>
      <c r="D80" s="106" t="s">
        <v>539</v>
      </c>
      <c r="E80" s="107">
        <v>41546</v>
      </c>
      <c r="F80" s="108">
        <v>12</v>
      </c>
      <c r="G80" s="109">
        <v>2760</v>
      </c>
    </row>
    <row r="81" spans="1:7" x14ac:dyDescent="0.25">
      <c r="A81" s="45" t="s">
        <v>545</v>
      </c>
      <c r="B81" s="106" t="s">
        <v>540</v>
      </c>
      <c r="C81" s="106" t="s">
        <v>550</v>
      </c>
      <c r="D81" s="106" t="s">
        <v>536</v>
      </c>
      <c r="E81" s="107">
        <v>41332</v>
      </c>
      <c r="F81" s="108">
        <v>58</v>
      </c>
      <c r="G81" s="109">
        <v>13340</v>
      </c>
    </row>
    <row r="82" spans="1:7" x14ac:dyDescent="0.25">
      <c r="A82" s="45" t="s">
        <v>545</v>
      </c>
      <c r="B82" s="106" t="s">
        <v>540</v>
      </c>
      <c r="C82" s="106" t="s">
        <v>550</v>
      </c>
      <c r="D82" s="106" t="s">
        <v>539</v>
      </c>
      <c r="E82" s="107">
        <v>41292</v>
      </c>
      <c r="F82" s="108">
        <v>12</v>
      </c>
      <c r="G82" s="109">
        <v>2760</v>
      </c>
    </row>
    <row r="83" spans="1:7" x14ac:dyDescent="0.25">
      <c r="A83" s="45" t="s">
        <v>545</v>
      </c>
      <c r="B83" s="106" t="s">
        <v>526</v>
      </c>
      <c r="C83" s="106" t="s">
        <v>527</v>
      </c>
      <c r="D83" s="106" t="s">
        <v>536</v>
      </c>
      <c r="E83" s="107">
        <v>41307</v>
      </c>
      <c r="F83" s="108">
        <v>58</v>
      </c>
      <c r="G83" s="109">
        <v>13340</v>
      </c>
    </row>
    <row r="84" spans="1:7" x14ac:dyDescent="0.25">
      <c r="A84" s="45" t="s">
        <v>545</v>
      </c>
      <c r="B84" s="106" t="s">
        <v>531</v>
      </c>
      <c r="C84" s="106" t="s">
        <v>532</v>
      </c>
      <c r="D84" s="106" t="s">
        <v>528</v>
      </c>
      <c r="E84" s="107">
        <v>41634</v>
      </c>
      <c r="F84" s="108">
        <v>3000</v>
      </c>
      <c r="G84" s="109">
        <v>36000</v>
      </c>
    </row>
    <row r="85" spans="1:7" x14ac:dyDescent="0.25">
      <c r="A85" s="45" t="s">
        <v>525</v>
      </c>
      <c r="B85" s="106" t="s">
        <v>531</v>
      </c>
      <c r="C85" s="106" t="s">
        <v>549</v>
      </c>
      <c r="D85" s="106" t="s">
        <v>528</v>
      </c>
      <c r="E85" s="107">
        <v>41471</v>
      </c>
      <c r="F85" s="108">
        <v>250</v>
      </c>
      <c r="G85" s="109">
        <v>11250</v>
      </c>
    </row>
    <row r="86" spans="1:7" x14ac:dyDescent="0.25">
      <c r="A86" s="45" t="s">
        <v>525</v>
      </c>
      <c r="B86" s="106" t="s">
        <v>526</v>
      </c>
      <c r="C86" s="106" t="s">
        <v>530</v>
      </c>
      <c r="D86" s="106" t="s">
        <v>539</v>
      </c>
      <c r="E86" s="107">
        <v>41467</v>
      </c>
      <c r="F86" s="108">
        <v>520</v>
      </c>
      <c r="G86" s="109">
        <v>6240</v>
      </c>
    </row>
    <row r="87" spans="1:7" x14ac:dyDescent="0.25">
      <c r="A87" s="45" t="s">
        <v>529</v>
      </c>
      <c r="B87" s="106" t="s">
        <v>534</v>
      </c>
      <c r="C87" s="106" t="s">
        <v>535</v>
      </c>
      <c r="D87" s="106" t="s">
        <v>533</v>
      </c>
      <c r="E87" s="107">
        <v>41582</v>
      </c>
      <c r="F87" s="108">
        <v>120</v>
      </c>
      <c r="G87" s="109">
        <v>408000</v>
      </c>
    </row>
    <row r="88" spans="1:7" x14ac:dyDescent="0.25">
      <c r="A88" s="45" t="s">
        <v>529</v>
      </c>
      <c r="B88" s="106" t="s">
        <v>526</v>
      </c>
      <c r="C88" s="106" t="s">
        <v>527</v>
      </c>
      <c r="D88" s="106" t="s">
        <v>539</v>
      </c>
      <c r="E88" s="107">
        <v>41464</v>
      </c>
      <c r="F88" s="108">
        <v>123</v>
      </c>
      <c r="G88" s="109">
        <v>1476</v>
      </c>
    </row>
    <row r="89" spans="1:7" x14ac:dyDescent="0.25">
      <c r="A89" s="45" t="s">
        <v>545</v>
      </c>
      <c r="B89" s="106" t="s">
        <v>537</v>
      </c>
      <c r="C89" s="106" t="s">
        <v>538</v>
      </c>
      <c r="D89" s="106" t="s">
        <v>539</v>
      </c>
      <c r="E89" s="107">
        <v>41601</v>
      </c>
      <c r="F89" s="108">
        <v>45</v>
      </c>
      <c r="G89" s="109">
        <v>315000</v>
      </c>
    </row>
    <row r="90" spans="1:7" x14ac:dyDescent="0.25">
      <c r="A90" s="45" t="s">
        <v>525</v>
      </c>
      <c r="B90" s="106" t="s">
        <v>540</v>
      </c>
      <c r="C90" s="106" t="s">
        <v>541</v>
      </c>
      <c r="D90" s="106" t="s">
        <v>528</v>
      </c>
      <c r="E90" s="107">
        <v>41488</v>
      </c>
      <c r="F90" s="108">
        <v>543</v>
      </c>
      <c r="G90" s="109">
        <v>184620</v>
      </c>
    </row>
    <row r="91" spans="1:7" x14ac:dyDescent="0.25">
      <c r="A91" s="45" t="s">
        <v>529</v>
      </c>
      <c r="B91" s="106" t="s">
        <v>537</v>
      </c>
      <c r="C91" s="106" t="s">
        <v>542</v>
      </c>
      <c r="D91" s="106" t="s">
        <v>528</v>
      </c>
      <c r="E91" s="107">
        <v>41369</v>
      </c>
      <c r="F91" s="108">
        <v>55</v>
      </c>
      <c r="G91" s="109">
        <v>385000</v>
      </c>
    </row>
    <row r="92" spans="1:7" x14ac:dyDescent="0.25">
      <c r="A92" s="45" t="s">
        <v>545</v>
      </c>
      <c r="B92" s="106" t="s">
        <v>543</v>
      </c>
      <c r="C92" s="106" t="s">
        <v>544</v>
      </c>
      <c r="D92" s="106" t="s">
        <v>539</v>
      </c>
      <c r="E92" s="107">
        <v>41281</v>
      </c>
      <c r="F92" s="108">
        <v>2360</v>
      </c>
      <c r="G92" s="109">
        <v>1180</v>
      </c>
    </row>
    <row r="93" spans="1:7" x14ac:dyDescent="0.25">
      <c r="A93" s="45" t="s">
        <v>525</v>
      </c>
      <c r="B93" s="106" t="s">
        <v>546</v>
      </c>
      <c r="C93" s="106" t="s">
        <v>547</v>
      </c>
      <c r="D93" s="106" t="s">
        <v>528</v>
      </c>
      <c r="E93" s="107">
        <v>41609</v>
      </c>
      <c r="F93" s="108">
        <v>230</v>
      </c>
      <c r="G93" s="109">
        <v>46000</v>
      </c>
    </row>
    <row r="94" spans="1:7" x14ac:dyDescent="0.25">
      <c r="A94" s="45" t="s">
        <v>525</v>
      </c>
      <c r="B94" s="106" t="s">
        <v>526</v>
      </c>
      <c r="C94" s="106" t="s">
        <v>527</v>
      </c>
      <c r="D94" s="106" t="s">
        <v>533</v>
      </c>
      <c r="E94" s="107">
        <v>41450</v>
      </c>
      <c r="F94" s="108">
        <v>78</v>
      </c>
      <c r="G94" s="109">
        <v>7800</v>
      </c>
    </row>
    <row r="95" spans="1:7" x14ac:dyDescent="0.25">
      <c r="A95" s="45" t="s">
        <v>525</v>
      </c>
      <c r="B95" s="106" t="s">
        <v>531</v>
      </c>
      <c r="C95" s="106" t="s">
        <v>549</v>
      </c>
      <c r="D95" s="106" t="s">
        <v>536</v>
      </c>
      <c r="E95" s="107">
        <v>41622</v>
      </c>
      <c r="F95" s="108">
        <v>9632</v>
      </c>
      <c r="G95" s="109">
        <v>433440</v>
      </c>
    </row>
    <row r="96" spans="1:7" x14ac:dyDescent="0.25">
      <c r="A96" s="45" t="s">
        <v>545</v>
      </c>
      <c r="B96" s="106" t="s">
        <v>537</v>
      </c>
      <c r="C96" s="106" t="s">
        <v>542</v>
      </c>
      <c r="D96" s="106" t="s">
        <v>536</v>
      </c>
      <c r="E96" s="107">
        <v>41471</v>
      </c>
      <c r="F96" s="108">
        <v>9854</v>
      </c>
      <c r="G96" s="109">
        <v>22664.199999999997</v>
      </c>
    </row>
    <row r="97" spans="1:7" x14ac:dyDescent="0.25">
      <c r="A97" s="45" t="s">
        <v>545</v>
      </c>
      <c r="B97" s="106" t="s">
        <v>540</v>
      </c>
      <c r="C97" s="106" t="s">
        <v>541</v>
      </c>
      <c r="D97" s="106" t="s">
        <v>536</v>
      </c>
      <c r="E97" s="107">
        <v>41387</v>
      </c>
      <c r="F97" s="108">
        <v>965</v>
      </c>
      <c r="G97" s="109">
        <v>328100</v>
      </c>
    </row>
    <row r="98" spans="1:7" x14ac:dyDescent="0.25">
      <c r="A98" s="45" t="s">
        <v>529</v>
      </c>
      <c r="B98" s="106" t="s">
        <v>526</v>
      </c>
      <c r="C98" s="106" t="s">
        <v>527</v>
      </c>
      <c r="D98" s="106" t="s">
        <v>539</v>
      </c>
      <c r="E98" s="107">
        <v>41615</v>
      </c>
      <c r="F98" s="108">
        <v>125</v>
      </c>
      <c r="G98" s="109">
        <v>500000</v>
      </c>
    </row>
    <row r="99" spans="1:7" x14ac:dyDescent="0.25">
      <c r="A99" s="45" t="s">
        <v>529</v>
      </c>
      <c r="B99" s="106" t="s">
        <v>531</v>
      </c>
      <c r="C99" s="106" t="s">
        <v>532</v>
      </c>
      <c r="D99" s="106" t="s">
        <v>536</v>
      </c>
      <c r="E99" s="107">
        <v>41607</v>
      </c>
      <c r="F99" s="108">
        <v>46</v>
      </c>
      <c r="G99" s="109">
        <v>9200</v>
      </c>
    </row>
    <row r="100" spans="1:7" x14ac:dyDescent="0.25">
      <c r="A100" s="45" t="s">
        <v>529</v>
      </c>
      <c r="B100" s="106" t="s">
        <v>546</v>
      </c>
      <c r="C100" s="106" t="s">
        <v>548</v>
      </c>
      <c r="D100" s="106" t="s">
        <v>528</v>
      </c>
      <c r="E100" s="107">
        <v>41425</v>
      </c>
      <c r="F100" s="108">
        <v>2345</v>
      </c>
      <c r="G100" s="109">
        <v>234500</v>
      </c>
    </row>
    <row r="101" spans="1:7" x14ac:dyDescent="0.25">
      <c r="A101" s="45" t="s">
        <v>302</v>
      </c>
      <c r="B101" s="106" t="s">
        <v>543</v>
      </c>
      <c r="C101" s="106" t="s">
        <v>544</v>
      </c>
      <c r="D101" s="106" t="s">
        <v>539</v>
      </c>
      <c r="E101" s="107">
        <v>41550</v>
      </c>
      <c r="F101" s="108">
        <v>4322</v>
      </c>
      <c r="G101" s="109">
        <v>2161</v>
      </c>
    </row>
    <row r="102" spans="1:7" x14ac:dyDescent="0.25">
      <c r="A102" s="45" t="s">
        <v>302</v>
      </c>
      <c r="B102" s="106" t="s">
        <v>531</v>
      </c>
      <c r="C102" s="106" t="s">
        <v>532</v>
      </c>
      <c r="D102" s="106" t="s">
        <v>536</v>
      </c>
      <c r="E102" s="107">
        <v>41466</v>
      </c>
      <c r="F102" s="108">
        <v>3456</v>
      </c>
      <c r="G102" s="109">
        <v>41472</v>
      </c>
    </row>
    <row r="103" spans="1:7" x14ac:dyDescent="0.25">
      <c r="A103" s="45" t="s">
        <v>525</v>
      </c>
      <c r="B103" s="106" t="s">
        <v>526</v>
      </c>
      <c r="C103" s="106" t="s">
        <v>527</v>
      </c>
      <c r="D103" s="106" t="s">
        <v>536</v>
      </c>
      <c r="E103" s="107">
        <v>41281</v>
      </c>
      <c r="F103" s="108">
        <v>103</v>
      </c>
      <c r="G103" s="109">
        <v>350200</v>
      </c>
    </row>
    <row r="104" spans="1:7" x14ac:dyDescent="0.25">
      <c r="A104" s="45" t="s">
        <v>545</v>
      </c>
      <c r="B104" s="106" t="s">
        <v>540</v>
      </c>
      <c r="C104" s="106" t="s">
        <v>550</v>
      </c>
      <c r="D104" s="106" t="s">
        <v>539</v>
      </c>
      <c r="E104" s="107">
        <v>41419</v>
      </c>
      <c r="F104" s="108">
        <v>457</v>
      </c>
      <c r="G104" s="109">
        <v>105110</v>
      </c>
    </row>
    <row r="105" spans="1:7" x14ac:dyDescent="0.25">
      <c r="A105" s="45" t="s">
        <v>545</v>
      </c>
      <c r="B105" s="106" t="s">
        <v>526</v>
      </c>
      <c r="C105" s="106" t="s">
        <v>527</v>
      </c>
      <c r="D105" s="106" t="s">
        <v>536</v>
      </c>
      <c r="E105" s="107">
        <v>41509</v>
      </c>
      <c r="F105" s="108">
        <v>855</v>
      </c>
      <c r="G105" s="109">
        <v>196650</v>
      </c>
    </row>
    <row r="106" spans="1:7" x14ac:dyDescent="0.25">
      <c r="A106" s="45" t="s">
        <v>545</v>
      </c>
      <c r="B106" s="106" t="s">
        <v>526</v>
      </c>
      <c r="C106" s="106" t="s">
        <v>527</v>
      </c>
      <c r="D106" s="106" t="s">
        <v>539</v>
      </c>
      <c r="E106" s="107">
        <v>41456</v>
      </c>
      <c r="F106" s="108">
        <v>386</v>
      </c>
      <c r="G106" s="109">
        <v>88780</v>
      </c>
    </row>
    <row r="107" spans="1:7" x14ac:dyDescent="0.25">
      <c r="A107" s="45" t="s">
        <v>525</v>
      </c>
      <c r="B107" s="106" t="s">
        <v>526</v>
      </c>
      <c r="C107" s="106" t="s">
        <v>530</v>
      </c>
      <c r="D107" s="106" t="s">
        <v>536</v>
      </c>
      <c r="E107" s="107">
        <v>41359</v>
      </c>
      <c r="F107" s="108">
        <v>593</v>
      </c>
      <c r="G107" s="109">
        <v>136390</v>
      </c>
    </row>
    <row r="108" spans="1:7" x14ac:dyDescent="0.25">
      <c r="A108" s="45" t="s">
        <v>525</v>
      </c>
      <c r="B108" s="106" t="s">
        <v>526</v>
      </c>
      <c r="C108" s="106" t="s">
        <v>527</v>
      </c>
      <c r="D108" s="106" t="s">
        <v>528</v>
      </c>
      <c r="E108" s="107">
        <v>41297</v>
      </c>
      <c r="F108" s="108">
        <v>3000</v>
      </c>
      <c r="G108" s="109">
        <v>36000</v>
      </c>
    </row>
    <row r="109" spans="1:7" x14ac:dyDescent="0.25">
      <c r="A109" s="45" t="s">
        <v>529</v>
      </c>
      <c r="B109" s="106" t="s">
        <v>531</v>
      </c>
      <c r="C109" s="106" t="s">
        <v>549</v>
      </c>
      <c r="D109" s="106" t="s">
        <v>528</v>
      </c>
      <c r="E109" s="107">
        <v>41281</v>
      </c>
      <c r="F109" s="108">
        <v>250</v>
      </c>
      <c r="G109" s="109">
        <v>11250</v>
      </c>
    </row>
    <row r="110" spans="1:7" x14ac:dyDescent="0.25">
      <c r="A110" s="45" t="s">
        <v>545</v>
      </c>
      <c r="B110" s="106" t="s">
        <v>526</v>
      </c>
      <c r="C110" s="106" t="s">
        <v>530</v>
      </c>
      <c r="D110" s="106" t="s">
        <v>539</v>
      </c>
      <c r="E110" s="107">
        <v>41633</v>
      </c>
      <c r="F110" s="108">
        <v>523</v>
      </c>
      <c r="G110" s="109">
        <v>6276</v>
      </c>
    </row>
    <row r="111" spans="1:7" x14ac:dyDescent="0.25">
      <c r="A111" s="45" t="s">
        <v>545</v>
      </c>
      <c r="B111" s="106" t="s">
        <v>526</v>
      </c>
      <c r="C111" s="106" t="s">
        <v>527</v>
      </c>
      <c r="D111" s="106" t="s">
        <v>528</v>
      </c>
      <c r="E111" s="107">
        <v>41550</v>
      </c>
      <c r="F111" s="108">
        <v>2360</v>
      </c>
      <c r="G111" s="109">
        <v>1180</v>
      </c>
    </row>
    <row r="112" spans="1:7" x14ac:dyDescent="0.25">
      <c r="A112" s="45" t="s">
        <v>529</v>
      </c>
      <c r="B112" s="106" t="s">
        <v>526</v>
      </c>
      <c r="C112" s="106" t="s">
        <v>530</v>
      </c>
      <c r="D112" s="106" t="s">
        <v>533</v>
      </c>
      <c r="E112" s="107">
        <v>41481</v>
      </c>
      <c r="F112" s="108">
        <v>456</v>
      </c>
      <c r="G112" s="109">
        <v>91200</v>
      </c>
    </row>
    <row r="113" spans="1:7" x14ac:dyDescent="0.25">
      <c r="A113" s="45" t="s">
        <v>545</v>
      </c>
      <c r="B113" s="106" t="s">
        <v>546</v>
      </c>
      <c r="C113" s="106" t="s">
        <v>548</v>
      </c>
      <c r="D113" s="106" t="s">
        <v>536</v>
      </c>
      <c r="E113" s="107">
        <v>41393</v>
      </c>
      <c r="F113" s="108">
        <v>123</v>
      </c>
      <c r="G113" s="109">
        <v>12300</v>
      </c>
    </row>
    <row r="114" spans="1:7" x14ac:dyDescent="0.25">
      <c r="A114" s="45" t="s">
        <v>545</v>
      </c>
      <c r="B114" s="106" t="s">
        <v>531</v>
      </c>
      <c r="C114" s="106" t="s">
        <v>549</v>
      </c>
      <c r="D114" s="106" t="s">
        <v>536</v>
      </c>
      <c r="E114" s="107">
        <v>41456</v>
      </c>
      <c r="F114" s="108">
        <v>7654</v>
      </c>
      <c r="G114" s="109">
        <v>344430</v>
      </c>
    </row>
    <row r="115" spans="1:7" x14ac:dyDescent="0.25">
      <c r="A115" s="45" t="s">
        <v>525</v>
      </c>
      <c r="B115" s="106" t="s">
        <v>543</v>
      </c>
      <c r="C115" s="106" t="s">
        <v>551</v>
      </c>
      <c r="D115" s="106" t="s">
        <v>536</v>
      </c>
      <c r="E115" s="107">
        <v>41528</v>
      </c>
      <c r="F115" s="108">
        <v>4765</v>
      </c>
      <c r="G115" s="109">
        <v>10959.5</v>
      </c>
    </row>
    <row r="116" spans="1:7" x14ac:dyDescent="0.25">
      <c r="A116" s="45" t="s">
        <v>525</v>
      </c>
      <c r="B116" s="106" t="s">
        <v>540</v>
      </c>
      <c r="C116" s="106" t="s">
        <v>541</v>
      </c>
      <c r="D116" s="106" t="s">
        <v>539</v>
      </c>
      <c r="E116" s="107">
        <v>41338</v>
      </c>
      <c r="F116" s="108">
        <v>300</v>
      </c>
      <c r="G116" s="109">
        <v>102000</v>
      </c>
    </row>
    <row r="117" spans="1:7" x14ac:dyDescent="0.25">
      <c r="A117" s="45" t="s">
        <v>525</v>
      </c>
      <c r="B117" s="106" t="s">
        <v>546</v>
      </c>
      <c r="C117" s="106" t="s">
        <v>547</v>
      </c>
      <c r="D117" s="106" t="s">
        <v>536</v>
      </c>
      <c r="E117" s="107">
        <v>41451</v>
      </c>
      <c r="F117" s="108">
        <v>45</v>
      </c>
      <c r="G117" s="109">
        <v>180000</v>
      </c>
    </row>
    <row r="118" spans="1:7" x14ac:dyDescent="0.25">
      <c r="A118" s="45" t="s">
        <v>525</v>
      </c>
      <c r="B118" s="106" t="s">
        <v>546</v>
      </c>
      <c r="C118" s="106" t="s">
        <v>547</v>
      </c>
      <c r="D118" s="106" t="s">
        <v>539</v>
      </c>
      <c r="E118" s="107">
        <v>41555</v>
      </c>
      <c r="F118" s="108">
        <v>3434</v>
      </c>
      <c r="G118" s="109">
        <v>686800</v>
      </c>
    </row>
    <row r="119" spans="1:7" x14ac:dyDescent="0.25">
      <c r="A119" s="45" t="s">
        <v>525</v>
      </c>
      <c r="B119" s="106" t="s">
        <v>526</v>
      </c>
      <c r="C119" s="106" t="s">
        <v>527</v>
      </c>
      <c r="D119" s="106" t="s">
        <v>528</v>
      </c>
      <c r="E119" s="107">
        <v>41420</v>
      </c>
      <c r="F119" s="108">
        <v>4343</v>
      </c>
      <c r="G119" s="109">
        <v>434300</v>
      </c>
    </row>
    <row r="120" spans="1:7" x14ac:dyDescent="0.25">
      <c r="A120" s="45" t="s">
        <v>525</v>
      </c>
      <c r="B120" s="106" t="s">
        <v>526</v>
      </c>
      <c r="C120" s="106" t="s">
        <v>527</v>
      </c>
      <c r="D120" s="106" t="s">
        <v>539</v>
      </c>
      <c r="E120" s="107">
        <v>41354</v>
      </c>
      <c r="F120" s="108">
        <v>5776</v>
      </c>
      <c r="G120" s="109">
        <v>2888</v>
      </c>
    </row>
    <row r="121" spans="1:7" x14ac:dyDescent="0.25">
      <c r="A121" s="45" t="s">
        <v>525</v>
      </c>
      <c r="B121" s="106" t="s">
        <v>546</v>
      </c>
      <c r="C121" s="106" t="s">
        <v>548</v>
      </c>
      <c r="D121" s="106" t="s">
        <v>536</v>
      </c>
      <c r="E121" s="107">
        <v>41570</v>
      </c>
      <c r="F121" s="108">
        <v>6765</v>
      </c>
      <c r="G121" s="109">
        <v>81180</v>
      </c>
    </row>
    <row r="122" spans="1:7" x14ac:dyDescent="0.25">
      <c r="A122" s="45" t="s">
        <v>525</v>
      </c>
      <c r="B122" s="106" t="s">
        <v>526</v>
      </c>
      <c r="C122" s="106" t="s">
        <v>530</v>
      </c>
      <c r="D122" s="106" t="s">
        <v>536</v>
      </c>
      <c r="E122" s="107">
        <v>41534</v>
      </c>
      <c r="F122" s="108">
        <v>128</v>
      </c>
      <c r="G122" s="109">
        <v>435200</v>
      </c>
    </row>
    <row r="123" spans="1:7" x14ac:dyDescent="0.25">
      <c r="A123" s="45" t="s">
        <v>525</v>
      </c>
      <c r="B123" s="106" t="s">
        <v>526</v>
      </c>
      <c r="C123" s="106" t="s">
        <v>527</v>
      </c>
      <c r="D123" s="106" t="s">
        <v>539</v>
      </c>
      <c r="E123" s="107">
        <v>41366</v>
      </c>
      <c r="F123" s="108">
        <v>1227</v>
      </c>
      <c r="G123" s="109">
        <v>282210</v>
      </c>
    </row>
    <row r="124" spans="1:7" x14ac:dyDescent="0.25">
      <c r="A124" s="45" t="s">
        <v>525</v>
      </c>
      <c r="B124" s="106" t="s">
        <v>534</v>
      </c>
      <c r="C124" s="106" t="s">
        <v>535</v>
      </c>
      <c r="D124" s="106" t="s">
        <v>533</v>
      </c>
      <c r="E124" s="107">
        <v>41580</v>
      </c>
      <c r="F124" s="108">
        <v>100</v>
      </c>
      <c r="G124" s="109">
        <v>340000</v>
      </c>
    </row>
    <row r="125" spans="1:7" ht="15.75" thickBot="1" x14ac:dyDescent="0.3">
      <c r="A125" s="46" t="s">
        <v>525</v>
      </c>
      <c r="B125" s="110" t="s">
        <v>526</v>
      </c>
      <c r="C125" s="110" t="s">
        <v>527</v>
      </c>
      <c r="D125" s="110" t="s">
        <v>539</v>
      </c>
      <c r="E125" s="111">
        <v>41518</v>
      </c>
      <c r="F125" s="112">
        <v>800</v>
      </c>
      <c r="G125" s="113">
        <v>9600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2"/>
  <sheetViews>
    <sheetView zoomScale="96" zoomScaleNormal="96" workbookViewId="0">
      <selection activeCell="F20" sqref="F20"/>
    </sheetView>
  </sheetViews>
  <sheetFormatPr baseColWidth="10" defaultColWidth="11.42578125" defaultRowHeight="12.75" x14ac:dyDescent="0.2"/>
  <cols>
    <col min="1" max="1" width="10.140625" style="4" bestFit="1" customWidth="1"/>
    <col min="2" max="2" width="12.42578125" style="4" bestFit="1" customWidth="1"/>
    <col min="3" max="3" width="9" style="4" customWidth="1"/>
    <col min="4" max="4" width="15.85546875" style="4" bestFit="1" customWidth="1"/>
    <col min="5" max="5" width="7.85546875" style="4" bestFit="1" customWidth="1"/>
    <col min="6" max="6" width="13.85546875" style="7" bestFit="1" customWidth="1"/>
    <col min="7" max="7" width="11.42578125" style="4"/>
    <col min="8" max="8" width="13.28515625" style="4" customWidth="1"/>
    <col min="9" max="16384" width="11.42578125" style="4"/>
  </cols>
  <sheetData>
    <row r="1" spans="1:15" x14ac:dyDescent="0.2">
      <c r="A1" s="2" t="s">
        <v>4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836</v>
      </c>
      <c r="G1" s="2" t="s">
        <v>837</v>
      </c>
      <c r="H1" s="2" t="s">
        <v>865</v>
      </c>
    </row>
    <row r="2" spans="1:15" x14ac:dyDescent="0.2">
      <c r="A2" s="4" t="s">
        <v>9</v>
      </c>
      <c r="B2" s="4" t="s">
        <v>10</v>
      </c>
      <c r="C2" s="4" t="s">
        <v>11</v>
      </c>
      <c r="D2" s="4" t="s">
        <v>12</v>
      </c>
      <c r="E2" s="4" t="s">
        <v>11</v>
      </c>
      <c r="F2" s="5" t="s">
        <v>10</v>
      </c>
      <c r="G2" s="175">
        <v>765678</v>
      </c>
      <c r="H2" s="180">
        <f t="shared" ref="H2:H33" si="0">F3-G3</f>
        <v>1323122</v>
      </c>
    </row>
    <row r="3" spans="1:15" x14ac:dyDescent="0.2">
      <c r="A3" s="4" t="s">
        <v>13</v>
      </c>
      <c r="B3" s="4" t="s">
        <v>14</v>
      </c>
      <c r="C3" s="4" t="s">
        <v>15</v>
      </c>
      <c r="D3" s="4" t="s">
        <v>16</v>
      </c>
      <c r="E3" s="4">
        <v>9</v>
      </c>
      <c r="F3" s="6">
        <v>2088800</v>
      </c>
      <c r="G3" s="175">
        <v>765678</v>
      </c>
      <c r="H3" s="180">
        <f t="shared" si="0"/>
        <v>1484522</v>
      </c>
    </row>
    <row r="4" spans="1:15" ht="25.5" x14ac:dyDescent="0.2">
      <c r="A4" s="4" t="str">
        <f t="shared" ref="A4:A19" si="1">A3</f>
        <v>WA</v>
      </c>
      <c r="B4" s="4" t="str">
        <f t="shared" ref="B4:B18" si="2">B3</f>
        <v>Minorista</v>
      </c>
      <c r="C4" s="4" t="s">
        <v>17</v>
      </c>
      <c r="D4" s="4" t="str">
        <f>D3</f>
        <v>Herramientas</v>
      </c>
      <c r="E4" s="4">
        <v>143</v>
      </c>
      <c r="F4" s="6">
        <v>2250200</v>
      </c>
      <c r="G4" s="175">
        <v>765678</v>
      </c>
      <c r="H4" s="180">
        <f t="shared" si="0"/>
        <v>1600122</v>
      </c>
      <c r="L4" s="147" t="s">
        <v>710</v>
      </c>
      <c r="M4" s="12" t="s">
        <v>711</v>
      </c>
    </row>
    <row r="5" spans="1:15" x14ac:dyDescent="0.2">
      <c r="A5" s="4" t="str">
        <f t="shared" si="1"/>
        <v>WA</v>
      </c>
      <c r="B5" s="4" t="str">
        <f t="shared" si="2"/>
        <v>Minorista</v>
      </c>
      <c r="C5" s="4" t="s">
        <v>18</v>
      </c>
      <c r="D5" s="4" t="s">
        <v>19</v>
      </c>
      <c r="E5" s="4">
        <v>17</v>
      </c>
      <c r="F5" s="6">
        <v>2365800</v>
      </c>
      <c r="G5" s="175">
        <v>765678</v>
      </c>
      <c r="H5" s="180">
        <f t="shared" si="0"/>
        <v>1099622</v>
      </c>
      <c r="L5" s="147"/>
      <c r="M5" s="118" t="s">
        <v>712</v>
      </c>
      <c r="O5" s="118" t="s">
        <v>713</v>
      </c>
    </row>
    <row r="6" spans="1:15" ht="12.75" customHeight="1" x14ac:dyDescent="0.2">
      <c r="A6" s="4" t="str">
        <f t="shared" si="1"/>
        <v>WA</v>
      </c>
      <c r="B6" s="4" t="str">
        <f t="shared" si="2"/>
        <v>Minorista</v>
      </c>
      <c r="C6" s="4" t="s">
        <v>15</v>
      </c>
      <c r="D6" s="4" t="str">
        <f>D5</f>
        <v>Flores</v>
      </c>
      <c r="E6" s="4">
        <v>23</v>
      </c>
      <c r="F6" s="6">
        <v>1865300</v>
      </c>
      <c r="G6" s="175">
        <v>765678</v>
      </c>
      <c r="H6" s="180">
        <f t="shared" si="0"/>
        <v>398222</v>
      </c>
      <c r="L6" s="12" t="s">
        <v>714</v>
      </c>
    </row>
    <row r="7" spans="1:15" ht="63.75" x14ac:dyDescent="0.2">
      <c r="A7" s="4" t="str">
        <f t="shared" si="1"/>
        <v>WA</v>
      </c>
      <c r="B7" s="4" t="str">
        <f t="shared" si="2"/>
        <v>Minorista</v>
      </c>
      <c r="C7" s="4" t="s">
        <v>18</v>
      </c>
      <c r="D7" s="4" t="s">
        <v>20</v>
      </c>
      <c r="E7" s="4">
        <v>26</v>
      </c>
      <c r="F7" s="6">
        <v>1163900</v>
      </c>
      <c r="G7" s="175">
        <v>765678</v>
      </c>
      <c r="H7" s="180">
        <f t="shared" si="0"/>
        <v>1219622</v>
      </c>
      <c r="L7" s="147" t="s">
        <v>715</v>
      </c>
      <c r="M7" s="12" t="s">
        <v>716</v>
      </c>
    </row>
    <row r="8" spans="1:15" x14ac:dyDescent="0.2">
      <c r="A8" s="4" t="str">
        <f t="shared" si="1"/>
        <v>WA</v>
      </c>
      <c r="B8" s="4" t="str">
        <f t="shared" si="2"/>
        <v>Minorista</v>
      </c>
      <c r="C8" s="4" t="s">
        <v>15</v>
      </c>
      <c r="D8" s="4" t="str">
        <f t="shared" ref="D8:D9" si="3">D7</f>
        <v>Libros</v>
      </c>
      <c r="E8" s="4">
        <v>6</v>
      </c>
      <c r="F8" s="6">
        <v>1985300</v>
      </c>
      <c r="G8" s="175">
        <v>765678</v>
      </c>
      <c r="H8" s="180">
        <f t="shared" si="0"/>
        <v>1081322</v>
      </c>
      <c r="L8" s="148"/>
      <c r="M8" s="12" t="s">
        <v>717</v>
      </c>
    </row>
    <row r="9" spans="1:15" x14ac:dyDescent="0.2">
      <c r="A9" s="4" t="str">
        <f t="shared" si="1"/>
        <v>WA</v>
      </c>
      <c r="B9" s="4" t="str">
        <f t="shared" si="2"/>
        <v>Minorista</v>
      </c>
      <c r="C9" s="4" t="s">
        <v>17</v>
      </c>
      <c r="D9" s="4" t="str">
        <f t="shared" si="3"/>
        <v>Libros</v>
      </c>
      <c r="E9" s="4">
        <v>4</v>
      </c>
      <c r="F9" s="6">
        <v>1847000</v>
      </c>
      <c r="G9" s="175">
        <v>765678</v>
      </c>
      <c r="H9" s="180">
        <f t="shared" si="0"/>
        <v>1839822</v>
      </c>
      <c r="L9" s="148"/>
      <c r="M9" s="12" t="s">
        <v>718</v>
      </c>
    </row>
    <row r="10" spans="1:15" x14ac:dyDescent="0.2">
      <c r="A10" s="4" t="str">
        <f t="shared" si="1"/>
        <v>WA</v>
      </c>
      <c r="B10" s="4" t="str">
        <f t="shared" si="2"/>
        <v>Minorista</v>
      </c>
      <c r="C10" s="4" t="s">
        <v>18</v>
      </c>
      <c r="D10" s="4" t="s">
        <v>21</v>
      </c>
      <c r="E10" s="4">
        <v>13</v>
      </c>
      <c r="F10" s="6">
        <v>2605500</v>
      </c>
      <c r="G10" s="175">
        <v>765678</v>
      </c>
      <c r="H10" s="180">
        <f t="shared" si="0"/>
        <v>2390522</v>
      </c>
      <c r="L10" s="148"/>
      <c r="M10" s="12" t="s">
        <v>719</v>
      </c>
    </row>
    <row r="11" spans="1:15" x14ac:dyDescent="0.2">
      <c r="A11" s="4" t="str">
        <f t="shared" si="1"/>
        <v>WA</v>
      </c>
      <c r="B11" s="4" t="str">
        <f t="shared" si="2"/>
        <v>Minorista</v>
      </c>
      <c r="C11" s="4" t="s">
        <v>15</v>
      </c>
      <c r="D11" s="4" t="str">
        <f t="shared" ref="D11:D12" si="4">D10</f>
        <v>Nueces</v>
      </c>
      <c r="E11" s="4">
        <v>7</v>
      </c>
      <c r="F11" s="6">
        <v>3156200</v>
      </c>
      <c r="G11" s="175">
        <v>765678</v>
      </c>
      <c r="H11" s="180">
        <f t="shared" si="0"/>
        <v>2539922</v>
      </c>
      <c r="L11" s="148"/>
      <c r="M11" s="12" t="s">
        <v>720</v>
      </c>
    </row>
    <row r="12" spans="1:15" x14ac:dyDescent="0.2">
      <c r="A12" s="4" t="str">
        <f t="shared" si="1"/>
        <v>WA</v>
      </c>
      <c r="B12" s="4" t="str">
        <f t="shared" si="2"/>
        <v>Minorista</v>
      </c>
      <c r="C12" s="4" t="s">
        <v>17</v>
      </c>
      <c r="D12" s="4" t="str">
        <f t="shared" si="4"/>
        <v>Nueces</v>
      </c>
      <c r="E12" s="4">
        <v>25</v>
      </c>
      <c r="F12" s="6">
        <v>3305600</v>
      </c>
      <c r="G12" s="175">
        <v>765678</v>
      </c>
      <c r="H12" s="180">
        <f t="shared" si="0"/>
        <v>2260222</v>
      </c>
      <c r="L12" s="135" t="s">
        <v>721</v>
      </c>
    </row>
    <row r="13" spans="1:15" x14ac:dyDescent="0.2">
      <c r="A13" s="4" t="str">
        <f t="shared" si="1"/>
        <v>WA</v>
      </c>
      <c r="B13" s="4" t="str">
        <f t="shared" si="2"/>
        <v>Minorista</v>
      </c>
      <c r="C13" s="4" t="s">
        <v>15</v>
      </c>
      <c r="D13" s="4" t="s">
        <v>22</v>
      </c>
      <c r="E13" s="4">
        <v>22</v>
      </c>
      <c r="F13" s="6">
        <v>3025900</v>
      </c>
      <c r="G13" s="175">
        <v>765678</v>
      </c>
      <c r="H13" s="180">
        <f t="shared" si="0"/>
        <v>804122</v>
      </c>
      <c r="L13" s="12" t="s">
        <v>722</v>
      </c>
    </row>
    <row r="14" spans="1:15" x14ac:dyDescent="0.2">
      <c r="A14" s="4" t="str">
        <f t="shared" si="1"/>
        <v>WA</v>
      </c>
      <c r="B14" s="4" t="str">
        <f t="shared" si="2"/>
        <v>Minorista</v>
      </c>
      <c r="C14" s="4" t="s">
        <v>17</v>
      </c>
      <c r="D14" s="4" t="str">
        <f>D13</f>
        <v>Hierbas</v>
      </c>
      <c r="E14" s="4">
        <v>22</v>
      </c>
      <c r="F14" s="6">
        <v>1569800</v>
      </c>
      <c r="G14" s="175">
        <v>765678</v>
      </c>
      <c r="H14" s="180">
        <f t="shared" si="0"/>
        <v>1389822</v>
      </c>
      <c r="L14" s="12" t="s">
        <v>723</v>
      </c>
    </row>
    <row r="15" spans="1:15" x14ac:dyDescent="0.2">
      <c r="A15" s="4" t="str">
        <f t="shared" si="1"/>
        <v>WA</v>
      </c>
      <c r="B15" s="4" t="str">
        <f t="shared" si="2"/>
        <v>Minorista</v>
      </c>
      <c r="C15" s="4" t="s">
        <v>15</v>
      </c>
      <c r="D15" s="4" t="s">
        <v>23</v>
      </c>
      <c r="E15" s="4">
        <v>143</v>
      </c>
      <c r="F15" s="6">
        <v>2155500</v>
      </c>
      <c r="G15" s="175">
        <v>765678</v>
      </c>
      <c r="H15" s="180">
        <f t="shared" si="0"/>
        <v>2291122</v>
      </c>
      <c r="L15" s="12" t="s">
        <v>725</v>
      </c>
    </row>
    <row r="16" spans="1:15" x14ac:dyDescent="0.2">
      <c r="A16" s="4" t="str">
        <f t="shared" si="1"/>
        <v>WA</v>
      </c>
      <c r="B16" s="4" t="str">
        <f t="shared" si="2"/>
        <v>Minorista</v>
      </c>
      <c r="C16" s="4" t="s">
        <v>17</v>
      </c>
      <c r="D16" s="4" t="str">
        <f>D15</f>
        <v>Arbustos</v>
      </c>
      <c r="E16" s="4">
        <v>13</v>
      </c>
      <c r="F16" s="6">
        <v>3056800</v>
      </c>
      <c r="G16" s="175">
        <v>765678</v>
      </c>
      <c r="H16" s="180">
        <f t="shared" si="0"/>
        <v>1293922</v>
      </c>
      <c r="L16" s="12" t="s">
        <v>724</v>
      </c>
    </row>
    <row r="17" spans="1:17" ht="12.75" customHeight="1" x14ac:dyDescent="0.2">
      <c r="A17" s="4" t="str">
        <f t="shared" si="1"/>
        <v>WA</v>
      </c>
      <c r="B17" s="4" t="str">
        <f t="shared" si="2"/>
        <v>Minorista</v>
      </c>
      <c r="C17" s="4" t="s">
        <v>15</v>
      </c>
      <c r="D17" s="4" t="s">
        <v>24</v>
      </c>
      <c r="E17" s="4">
        <v>35</v>
      </c>
      <c r="F17" s="6">
        <v>2059600</v>
      </c>
      <c r="G17" s="175">
        <v>765678</v>
      </c>
      <c r="H17" s="180">
        <f t="shared" si="0"/>
        <v>1191422</v>
      </c>
      <c r="L17" s="12" t="s">
        <v>726</v>
      </c>
    </row>
    <row r="18" spans="1:17" ht="25.5" x14ac:dyDescent="0.2">
      <c r="A18" s="4" t="str">
        <f t="shared" si="1"/>
        <v>WA</v>
      </c>
      <c r="B18" s="4" t="str">
        <f t="shared" si="2"/>
        <v>Minorista</v>
      </c>
      <c r="C18" s="4" t="s">
        <v>17</v>
      </c>
      <c r="D18" s="4" t="str">
        <f>D17</f>
        <v>Frutas</v>
      </c>
      <c r="E18" s="4">
        <v>40</v>
      </c>
      <c r="F18" s="6">
        <v>1957100</v>
      </c>
      <c r="G18" s="175">
        <v>765678</v>
      </c>
      <c r="H18" s="180">
        <f t="shared" si="0"/>
        <v>1454822</v>
      </c>
      <c r="L18" s="147" t="s">
        <v>727</v>
      </c>
      <c r="M18" s="12" t="s">
        <v>728</v>
      </c>
    </row>
    <row r="19" spans="1:17" ht="12.6" customHeight="1" x14ac:dyDescent="0.2">
      <c r="A19" s="4" t="str">
        <f t="shared" si="1"/>
        <v>WA</v>
      </c>
      <c r="B19" s="4" t="s">
        <v>25</v>
      </c>
      <c r="C19" s="4" t="s">
        <v>15</v>
      </c>
      <c r="D19" s="4" t="s">
        <v>16</v>
      </c>
      <c r="E19" s="4">
        <v>30</v>
      </c>
      <c r="F19" s="6">
        <v>2220500</v>
      </c>
      <c r="G19" s="175">
        <v>765678</v>
      </c>
      <c r="H19" s="180">
        <f t="shared" si="0"/>
        <v>3956200</v>
      </c>
      <c r="L19" s="147"/>
      <c r="M19" s="118" t="s">
        <v>729</v>
      </c>
    </row>
    <row r="20" spans="1:17" ht="216.75" x14ac:dyDescent="0.2">
      <c r="A20" s="4" t="str">
        <f t="shared" ref="A20:A34" si="5">A19</f>
        <v>WA</v>
      </c>
      <c r="B20" s="4" t="str">
        <f t="shared" ref="B20:B34" si="6">B19</f>
        <v>Mayorista</v>
      </c>
      <c r="C20" s="4" t="s">
        <v>17</v>
      </c>
      <c r="D20" s="4" t="str">
        <f>D19</f>
        <v>Herramientas</v>
      </c>
      <c r="E20" s="4">
        <v>10</v>
      </c>
      <c r="F20" s="6">
        <v>3956200</v>
      </c>
      <c r="G20" s="175"/>
      <c r="H20" s="180">
        <f t="shared" si="0"/>
        <v>1758600</v>
      </c>
      <c r="L20" s="145" t="s">
        <v>730</v>
      </c>
      <c r="M20" s="145"/>
      <c r="N20" s="145"/>
      <c r="O20" s="145"/>
      <c r="P20" s="145"/>
      <c r="Q20" s="145"/>
    </row>
    <row r="21" spans="1:17" x14ac:dyDescent="0.2">
      <c r="A21" s="4" t="str">
        <f t="shared" si="5"/>
        <v>WA</v>
      </c>
      <c r="B21" s="4" t="str">
        <f t="shared" si="6"/>
        <v>Mayorista</v>
      </c>
      <c r="C21" s="4" t="s">
        <v>18</v>
      </c>
      <c r="D21" s="4" t="s">
        <v>19</v>
      </c>
      <c r="E21" s="4">
        <v>410</v>
      </c>
      <c r="F21" s="6">
        <v>1758600</v>
      </c>
      <c r="G21" s="175"/>
      <c r="H21" s="180">
        <f t="shared" si="0"/>
        <v>2325200</v>
      </c>
      <c r="L21" s="145"/>
      <c r="M21" s="145"/>
      <c r="N21" s="145"/>
      <c r="O21" s="145"/>
      <c r="P21" s="145"/>
      <c r="Q21" s="145"/>
    </row>
    <row r="22" spans="1:17" x14ac:dyDescent="0.2">
      <c r="A22" s="4" t="str">
        <f t="shared" si="5"/>
        <v>WA</v>
      </c>
      <c r="B22" s="4" t="str">
        <f t="shared" si="6"/>
        <v>Mayorista</v>
      </c>
      <c r="C22" s="4" t="s">
        <v>15</v>
      </c>
      <c r="D22" s="4" t="str">
        <f>D21</f>
        <v>Flores</v>
      </c>
      <c r="E22" s="4">
        <v>900</v>
      </c>
      <c r="F22" s="6">
        <v>2325200</v>
      </c>
      <c r="G22" s="175"/>
      <c r="H22" s="180">
        <f t="shared" si="0"/>
        <v>1800500</v>
      </c>
      <c r="L22" s="12" t="s">
        <v>731</v>
      </c>
    </row>
    <row r="23" spans="1:17" x14ac:dyDescent="0.2">
      <c r="A23" s="4" t="str">
        <f t="shared" si="5"/>
        <v>WA</v>
      </c>
      <c r="B23" s="4" t="str">
        <f t="shared" si="6"/>
        <v>Mayorista</v>
      </c>
      <c r="C23" s="4" t="s">
        <v>18</v>
      </c>
      <c r="D23" s="4" t="s">
        <v>20</v>
      </c>
      <c r="E23" s="4">
        <v>25</v>
      </c>
      <c r="F23" s="6">
        <v>1800500</v>
      </c>
      <c r="G23" s="175"/>
      <c r="H23" s="180">
        <f t="shared" si="0"/>
        <v>2022000</v>
      </c>
      <c r="L23" s="12" t="s">
        <v>732</v>
      </c>
    </row>
    <row r="24" spans="1:17" x14ac:dyDescent="0.2">
      <c r="A24" s="4" t="str">
        <f t="shared" si="5"/>
        <v>WA</v>
      </c>
      <c r="B24" s="4" t="str">
        <f t="shared" si="6"/>
        <v>Mayorista</v>
      </c>
      <c r="C24" s="4" t="s">
        <v>15</v>
      </c>
      <c r="D24" s="4" t="str">
        <f t="shared" ref="D24:D25" si="7">D23</f>
        <v>Libros</v>
      </c>
      <c r="E24" s="4">
        <v>30</v>
      </c>
      <c r="F24" s="6">
        <v>2022000</v>
      </c>
      <c r="G24" s="175"/>
      <c r="H24" s="180">
        <f t="shared" si="0"/>
        <v>1800500</v>
      </c>
      <c r="L24" s="12" t="s">
        <v>733</v>
      </c>
    </row>
    <row r="25" spans="1:17" x14ac:dyDescent="0.2">
      <c r="A25" s="4" t="str">
        <f t="shared" si="5"/>
        <v>WA</v>
      </c>
      <c r="B25" s="4" t="str">
        <f t="shared" si="6"/>
        <v>Mayorista</v>
      </c>
      <c r="C25" s="4" t="s">
        <v>17</v>
      </c>
      <c r="D25" s="4" t="str">
        <f t="shared" si="7"/>
        <v>Libros</v>
      </c>
      <c r="E25" s="4">
        <v>5</v>
      </c>
      <c r="F25" s="6">
        <v>1800500</v>
      </c>
      <c r="G25" s="175"/>
      <c r="H25" s="180">
        <f t="shared" si="0"/>
        <v>3104500</v>
      </c>
      <c r="L25" s="12" t="s">
        <v>734</v>
      </c>
    </row>
    <row r="26" spans="1:17" ht="15" customHeight="1" x14ac:dyDescent="0.2">
      <c r="A26" s="4" t="str">
        <f t="shared" si="5"/>
        <v>WA</v>
      </c>
      <c r="B26" s="4" t="str">
        <f t="shared" si="6"/>
        <v>Mayorista</v>
      </c>
      <c r="C26" s="4" t="s">
        <v>18</v>
      </c>
      <c r="D26" s="4" t="s">
        <v>21</v>
      </c>
      <c r="E26" s="4">
        <v>910</v>
      </c>
      <c r="F26" s="6">
        <v>3104500</v>
      </c>
      <c r="G26" s="175"/>
      <c r="H26" s="180">
        <f t="shared" si="0"/>
        <v>2568100</v>
      </c>
    </row>
    <row r="27" spans="1:17" ht="30" x14ac:dyDescent="0.25">
      <c r="A27" s="4" t="str">
        <f t="shared" si="5"/>
        <v>WA</v>
      </c>
      <c r="B27" s="4" t="str">
        <f t="shared" si="6"/>
        <v>Mayorista</v>
      </c>
      <c r="C27" s="4" t="s">
        <v>15</v>
      </c>
      <c r="D27" s="4" t="str">
        <f t="shared" ref="D27:D28" si="8">D26</f>
        <v>Nueces</v>
      </c>
      <c r="E27" s="4">
        <v>60</v>
      </c>
      <c r="F27" s="6">
        <v>2568100</v>
      </c>
      <c r="G27" s="175"/>
      <c r="H27" s="180">
        <f t="shared" si="0"/>
        <v>2279000</v>
      </c>
      <c r="L27" s="146" t="s">
        <v>735</v>
      </c>
      <c r="M27" s="120" t="s">
        <v>736</v>
      </c>
      <c r="N27"/>
    </row>
    <row r="28" spans="1:17" ht="15" x14ac:dyDescent="0.25">
      <c r="A28" s="4" t="str">
        <f t="shared" si="5"/>
        <v>WA</v>
      </c>
      <c r="B28" s="4" t="str">
        <f t="shared" si="6"/>
        <v>Mayorista</v>
      </c>
      <c r="C28" s="4" t="s">
        <v>17</v>
      </c>
      <c r="D28" s="4" t="str">
        <f t="shared" si="8"/>
        <v>Nueces</v>
      </c>
      <c r="E28" s="4">
        <v>405</v>
      </c>
      <c r="F28" s="6">
        <v>2279000</v>
      </c>
      <c r="G28" s="175"/>
      <c r="H28" s="180">
        <f t="shared" si="0"/>
        <v>1600000</v>
      </c>
      <c r="L28" s="146"/>
      <c r="M28" s="121" t="s">
        <v>737</v>
      </c>
      <c r="N28" s="121" t="s">
        <v>738</v>
      </c>
    </row>
    <row r="29" spans="1:17" x14ac:dyDescent="0.2">
      <c r="A29" s="4" t="str">
        <f t="shared" si="5"/>
        <v>WA</v>
      </c>
      <c r="B29" s="4" t="str">
        <f t="shared" si="6"/>
        <v>Mayorista</v>
      </c>
      <c r="C29" s="4" t="s">
        <v>15</v>
      </c>
      <c r="D29" s="4" t="s">
        <v>22</v>
      </c>
      <c r="E29" s="4">
        <v>660</v>
      </c>
      <c r="F29" s="6">
        <v>1600000</v>
      </c>
      <c r="G29" s="175"/>
      <c r="H29" s="180">
        <f t="shared" si="0"/>
        <v>1819000</v>
      </c>
      <c r="L29" s="12" t="s">
        <v>791</v>
      </c>
    </row>
    <row r="30" spans="1:17" x14ac:dyDescent="0.2">
      <c r="A30" s="4" t="str">
        <f t="shared" si="5"/>
        <v>WA</v>
      </c>
      <c r="B30" s="4" t="str">
        <f t="shared" si="6"/>
        <v>Mayorista</v>
      </c>
      <c r="C30" s="4" t="s">
        <v>17</v>
      </c>
      <c r="D30" s="4" t="str">
        <f>D29</f>
        <v>Hierbas</v>
      </c>
      <c r="E30" s="4">
        <v>345</v>
      </c>
      <c r="F30" s="6">
        <v>1819000</v>
      </c>
      <c r="G30" s="175"/>
      <c r="H30" s="180">
        <f t="shared" si="0"/>
        <v>2156500</v>
      </c>
      <c r="L30" s="135" t="s">
        <v>792</v>
      </c>
    </row>
    <row r="31" spans="1:17" x14ac:dyDescent="0.2">
      <c r="A31" s="4" t="str">
        <f t="shared" si="5"/>
        <v>WA</v>
      </c>
      <c r="B31" s="4" t="str">
        <f t="shared" si="6"/>
        <v>Mayorista</v>
      </c>
      <c r="C31" s="4" t="s">
        <v>15</v>
      </c>
      <c r="D31" s="4" t="s">
        <v>23</v>
      </c>
      <c r="E31" s="4">
        <v>65</v>
      </c>
      <c r="F31" s="6">
        <v>2156500</v>
      </c>
      <c r="G31" s="175"/>
      <c r="H31" s="180">
        <f t="shared" si="0"/>
        <v>1105000</v>
      </c>
      <c r="L31" s="12" t="s">
        <v>793</v>
      </c>
    </row>
    <row r="32" spans="1:17" ht="12.75" customHeight="1" x14ac:dyDescent="0.2">
      <c r="A32" s="4" t="str">
        <f t="shared" si="5"/>
        <v>WA</v>
      </c>
      <c r="B32" s="4" t="str">
        <f t="shared" si="6"/>
        <v>Mayorista</v>
      </c>
      <c r="C32" s="4" t="s">
        <v>17</v>
      </c>
      <c r="D32" s="4" t="str">
        <f>D31</f>
        <v>Arbustos</v>
      </c>
      <c r="E32" s="4">
        <v>25</v>
      </c>
      <c r="F32" s="6">
        <v>1105000</v>
      </c>
      <c r="G32" s="175"/>
      <c r="H32" s="180">
        <f t="shared" si="0"/>
        <v>1359600</v>
      </c>
      <c r="L32" s="12" t="s">
        <v>794</v>
      </c>
    </row>
    <row r="33" spans="1:17" ht="165.75" x14ac:dyDescent="0.2">
      <c r="A33" s="4" t="str">
        <f t="shared" si="5"/>
        <v>WA</v>
      </c>
      <c r="B33" s="4" t="str">
        <f t="shared" si="6"/>
        <v>Mayorista</v>
      </c>
      <c r="C33" s="4" t="s">
        <v>15</v>
      </c>
      <c r="D33" s="4" t="s">
        <v>24</v>
      </c>
      <c r="E33" s="4">
        <v>210</v>
      </c>
      <c r="F33" s="6">
        <v>1359600</v>
      </c>
      <c r="G33" s="175"/>
      <c r="H33" s="180">
        <f t="shared" si="0"/>
        <v>1785200</v>
      </c>
      <c r="L33" s="145" t="s">
        <v>795</v>
      </c>
      <c r="M33" s="145"/>
      <c r="N33" s="145"/>
      <c r="O33" s="145"/>
      <c r="P33" s="145"/>
      <c r="Q33" s="145"/>
    </row>
    <row r="34" spans="1:17" x14ac:dyDescent="0.2">
      <c r="A34" s="4" t="str">
        <f t="shared" si="5"/>
        <v>WA</v>
      </c>
      <c r="B34" s="4" t="str">
        <f t="shared" si="6"/>
        <v>Mayorista</v>
      </c>
      <c r="C34" s="4" t="s">
        <v>17</v>
      </c>
      <c r="D34" s="4" t="str">
        <f>D33</f>
        <v>Frutas</v>
      </c>
      <c r="E34" s="4">
        <v>195</v>
      </c>
      <c r="F34" s="6">
        <v>1785200</v>
      </c>
      <c r="G34" s="175"/>
      <c r="H34" s="180">
        <f t="shared" ref="H34:H65" si="9">F35-G35</f>
        <v>1965200</v>
      </c>
      <c r="L34" s="145"/>
      <c r="M34" s="145"/>
      <c r="N34" s="145"/>
      <c r="O34" s="145"/>
      <c r="P34" s="145"/>
      <c r="Q34" s="145"/>
    </row>
    <row r="35" spans="1:17" x14ac:dyDescent="0.2">
      <c r="A35" s="4" t="s">
        <v>26</v>
      </c>
      <c r="B35" s="4" t="s">
        <v>14</v>
      </c>
      <c r="C35" s="4" t="s">
        <v>15</v>
      </c>
      <c r="D35" s="4" t="s">
        <v>16</v>
      </c>
      <c r="E35" s="4">
        <v>109</v>
      </c>
      <c r="F35" s="6">
        <v>1965200</v>
      </c>
      <c r="G35" s="175"/>
      <c r="H35" s="180">
        <f t="shared" si="9"/>
        <v>1588900</v>
      </c>
      <c r="L35" s="12" t="s">
        <v>796</v>
      </c>
    </row>
    <row r="36" spans="1:17" x14ac:dyDescent="0.2">
      <c r="A36" s="4" t="str">
        <f t="shared" ref="A36:A51" si="10">A35</f>
        <v>OR</v>
      </c>
      <c r="B36" s="4" t="str">
        <f t="shared" ref="B36:B50" si="11">B35</f>
        <v>Minorista</v>
      </c>
      <c r="C36" s="4" t="s">
        <v>17</v>
      </c>
      <c r="D36" s="4" t="str">
        <f>D35</f>
        <v>Herramientas</v>
      </c>
      <c r="E36" s="4">
        <v>405</v>
      </c>
      <c r="F36" s="6">
        <v>1588900</v>
      </c>
      <c r="G36" s="175"/>
      <c r="H36" s="180">
        <f t="shared" si="9"/>
        <v>1056200</v>
      </c>
    </row>
    <row r="37" spans="1:17" x14ac:dyDescent="0.2">
      <c r="A37" s="4" t="str">
        <f t="shared" si="10"/>
        <v>OR</v>
      </c>
      <c r="B37" s="4" t="str">
        <f t="shared" si="11"/>
        <v>Minorista</v>
      </c>
      <c r="C37" s="4" t="s">
        <v>18</v>
      </c>
      <c r="D37" s="4" t="s">
        <v>19</v>
      </c>
      <c r="E37" s="4">
        <v>150</v>
      </c>
      <c r="F37" s="6">
        <v>1056200</v>
      </c>
      <c r="G37" s="175"/>
      <c r="H37" s="180">
        <f t="shared" si="9"/>
        <v>1189600</v>
      </c>
      <c r="L37" s="135" t="s">
        <v>16</v>
      </c>
    </row>
    <row r="38" spans="1:17" x14ac:dyDescent="0.2">
      <c r="A38" s="4" t="str">
        <f t="shared" si="10"/>
        <v>OR</v>
      </c>
      <c r="B38" s="4" t="str">
        <f t="shared" si="11"/>
        <v>Minorista</v>
      </c>
      <c r="C38" s="4" t="s">
        <v>15</v>
      </c>
      <c r="D38" s="4" t="str">
        <f>D37</f>
        <v>Flores</v>
      </c>
      <c r="E38" s="4">
        <v>65</v>
      </c>
      <c r="F38" s="6">
        <v>1189600</v>
      </c>
      <c r="G38" s="175"/>
      <c r="H38" s="180">
        <f t="shared" si="9"/>
        <v>1053200</v>
      </c>
      <c r="L38" s="12" t="s">
        <v>789</v>
      </c>
    </row>
    <row r="39" spans="1:17" ht="12.75" customHeight="1" x14ac:dyDescent="0.2">
      <c r="A39" s="4" t="str">
        <f t="shared" si="10"/>
        <v>OR</v>
      </c>
      <c r="B39" s="4" t="str">
        <f t="shared" si="11"/>
        <v>Minorista</v>
      </c>
      <c r="C39" s="4" t="s">
        <v>18</v>
      </c>
      <c r="D39" s="4" t="s">
        <v>20</v>
      </c>
      <c r="E39" s="4">
        <v>12</v>
      </c>
      <c r="F39" s="6">
        <v>1053200</v>
      </c>
      <c r="G39" s="175"/>
      <c r="H39" s="180">
        <f t="shared" si="9"/>
        <v>1259600</v>
      </c>
      <c r="L39" s="12" t="s">
        <v>790</v>
      </c>
    </row>
    <row r="40" spans="1:17" ht="204" x14ac:dyDescent="0.2">
      <c r="A40" s="4" t="str">
        <f t="shared" si="10"/>
        <v>OR</v>
      </c>
      <c r="B40" s="4" t="str">
        <f t="shared" si="11"/>
        <v>Minorista</v>
      </c>
      <c r="C40" s="4" t="s">
        <v>15</v>
      </c>
      <c r="D40" s="4" t="str">
        <f t="shared" ref="D40:D41" si="12">D39</f>
        <v>Libros</v>
      </c>
      <c r="E40" s="4">
        <v>207</v>
      </c>
      <c r="F40" s="6">
        <v>1259600</v>
      </c>
      <c r="G40" s="175"/>
      <c r="H40" s="180">
        <f t="shared" si="9"/>
        <v>2088800</v>
      </c>
      <c r="L40" s="145" t="s">
        <v>797</v>
      </c>
      <c r="M40" s="145"/>
      <c r="N40" s="145"/>
      <c r="O40" s="145"/>
      <c r="P40" s="145"/>
      <c r="Q40" s="145"/>
    </row>
    <row r="41" spans="1:17" ht="12.75" customHeight="1" x14ac:dyDescent="0.2">
      <c r="A41" s="4" t="str">
        <f t="shared" si="10"/>
        <v>OR</v>
      </c>
      <c r="B41" s="4" t="str">
        <f t="shared" si="11"/>
        <v>Minorista</v>
      </c>
      <c r="C41" s="4" t="s">
        <v>17</v>
      </c>
      <c r="D41" s="4" t="str">
        <f t="shared" si="12"/>
        <v>Libros</v>
      </c>
      <c r="E41" s="4">
        <v>13</v>
      </c>
      <c r="F41" s="6">
        <v>2088800</v>
      </c>
      <c r="G41" s="175"/>
      <c r="H41" s="180">
        <f t="shared" si="9"/>
        <v>2250200</v>
      </c>
      <c r="L41" s="145"/>
      <c r="M41" s="145"/>
      <c r="N41" s="145"/>
      <c r="O41" s="145"/>
      <c r="P41" s="145"/>
      <c r="Q41" s="145"/>
    </row>
    <row r="42" spans="1:17" ht="140.25" x14ac:dyDescent="0.2">
      <c r="A42" s="4" t="str">
        <f t="shared" si="10"/>
        <v>OR</v>
      </c>
      <c r="B42" s="4" t="str">
        <f t="shared" si="11"/>
        <v>Minorista</v>
      </c>
      <c r="C42" s="4" t="s">
        <v>18</v>
      </c>
      <c r="D42" s="4" t="s">
        <v>21</v>
      </c>
      <c r="E42" s="4">
        <v>60</v>
      </c>
      <c r="F42" s="6">
        <v>2250200</v>
      </c>
      <c r="G42" s="175"/>
      <c r="H42" s="180">
        <f t="shared" si="9"/>
        <v>2365800</v>
      </c>
      <c r="L42" s="145" t="s">
        <v>798</v>
      </c>
      <c r="M42" s="145"/>
      <c r="N42" s="145"/>
      <c r="O42" s="145"/>
      <c r="P42" s="145"/>
      <c r="Q42" s="145"/>
    </row>
    <row r="43" spans="1:17" ht="12.75" customHeight="1" x14ac:dyDescent="0.2">
      <c r="A43" s="4" t="str">
        <f t="shared" si="10"/>
        <v>OR</v>
      </c>
      <c r="B43" s="4" t="str">
        <f t="shared" si="11"/>
        <v>Minorista</v>
      </c>
      <c r="C43" s="4" t="s">
        <v>15</v>
      </c>
      <c r="D43" s="4" t="str">
        <f t="shared" ref="D43:D44" si="13">D42</f>
        <v>Nueces</v>
      </c>
      <c r="E43" s="4">
        <v>35</v>
      </c>
      <c r="F43" s="6">
        <v>2365800</v>
      </c>
      <c r="G43" s="175"/>
      <c r="H43" s="180">
        <f t="shared" si="9"/>
        <v>1865300</v>
      </c>
      <c r="L43" s="145"/>
      <c r="M43" s="145"/>
      <c r="N43" s="145"/>
      <c r="O43" s="145"/>
      <c r="P43" s="145"/>
      <c r="Q43" s="145"/>
    </row>
    <row r="44" spans="1:17" ht="165.75" x14ac:dyDescent="0.2">
      <c r="A44" s="4" t="str">
        <f t="shared" si="10"/>
        <v>OR</v>
      </c>
      <c r="B44" s="4" t="str">
        <f t="shared" si="11"/>
        <v>Minorista</v>
      </c>
      <c r="C44" s="4" t="s">
        <v>17</v>
      </c>
      <c r="D44" s="4" t="str">
        <f t="shared" si="13"/>
        <v>Nueces</v>
      </c>
      <c r="E44" s="4">
        <v>45</v>
      </c>
      <c r="F44" s="6">
        <v>1865300</v>
      </c>
      <c r="G44" s="175"/>
      <c r="H44" s="180">
        <f t="shared" si="9"/>
        <v>1163900</v>
      </c>
      <c r="L44" s="145" t="s">
        <v>799</v>
      </c>
      <c r="M44" s="145"/>
      <c r="N44" s="145"/>
      <c r="O44" s="145"/>
      <c r="P44" s="145"/>
      <c r="Q44" s="145"/>
    </row>
    <row r="45" spans="1:17" x14ac:dyDescent="0.2">
      <c r="A45" s="4" t="str">
        <f t="shared" si="10"/>
        <v>OR</v>
      </c>
      <c r="B45" s="4" t="str">
        <f t="shared" si="11"/>
        <v>Minorista</v>
      </c>
      <c r="C45" s="4" t="s">
        <v>15</v>
      </c>
      <c r="D45" s="4" t="s">
        <v>22</v>
      </c>
      <c r="E45" s="4">
        <v>230</v>
      </c>
      <c r="F45" s="6">
        <v>1163900</v>
      </c>
      <c r="G45" s="175"/>
      <c r="H45" s="180">
        <f t="shared" si="9"/>
        <v>1985300</v>
      </c>
      <c r="L45" s="145"/>
      <c r="M45" s="145"/>
      <c r="N45" s="145"/>
      <c r="O45" s="145"/>
      <c r="P45" s="145"/>
      <c r="Q45" s="145"/>
    </row>
    <row r="46" spans="1:17" x14ac:dyDescent="0.2">
      <c r="A46" s="4" t="str">
        <f t="shared" si="10"/>
        <v>OR</v>
      </c>
      <c r="B46" s="4" t="str">
        <f t="shared" si="11"/>
        <v>Minorista</v>
      </c>
      <c r="C46" s="4" t="s">
        <v>17</v>
      </c>
      <c r="D46" s="4" t="str">
        <f>D45</f>
        <v>Hierbas</v>
      </c>
      <c r="E46" s="4">
        <v>75</v>
      </c>
      <c r="F46" s="6">
        <v>1985300</v>
      </c>
      <c r="G46" s="175"/>
      <c r="H46" s="180">
        <f t="shared" si="9"/>
        <v>1847000</v>
      </c>
    </row>
    <row r="47" spans="1:17" x14ac:dyDescent="0.2">
      <c r="A47" s="4" t="str">
        <f t="shared" si="10"/>
        <v>OR</v>
      </c>
      <c r="B47" s="4" t="str">
        <f t="shared" si="11"/>
        <v>Minorista</v>
      </c>
      <c r="C47" s="4" t="s">
        <v>15</v>
      </c>
      <c r="D47" s="4" t="s">
        <v>23</v>
      </c>
      <c r="E47" s="4">
        <v>575</v>
      </c>
      <c r="F47" s="6">
        <v>1847000</v>
      </c>
      <c r="G47" s="175"/>
      <c r="H47" s="180">
        <f t="shared" si="9"/>
        <v>2605500</v>
      </c>
    </row>
    <row r="48" spans="1:17" x14ac:dyDescent="0.2">
      <c r="A48" s="4" t="str">
        <f t="shared" si="10"/>
        <v>OR</v>
      </c>
      <c r="B48" s="4" t="str">
        <f t="shared" si="11"/>
        <v>Minorista</v>
      </c>
      <c r="C48" s="4" t="s">
        <v>17</v>
      </c>
      <c r="D48" s="4" t="str">
        <f>D47</f>
        <v>Arbustos</v>
      </c>
      <c r="E48" s="4">
        <v>135</v>
      </c>
      <c r="F48" s="6">
        <v>2605500</v>
      </c>
      <c r="G48" s="175"/>
      <c r="H48" s="180">
        <f t="shared" si="9"/>
        <v>3156200</v>
      </c>
    </row>
    <row r="49" spans="1:8" x14ac:dyDescent="0.2">
      <c r="A49" s="4" t="str">
        <f t="shared" si="10"/>
        <v>OR</v>
      </c>
      <c r="B49" s="4" t="str">
        <f t="shared" si="11"/>
        <v>Minorista</v>
      </c>
      <c r="C49" s="4" t="s">
        <v>15</v>
      </c>
      <c r="D49" s="4" t="s">
        <v>24</v>
      </c>
      <c r="E49" s="4">
        <v>165</v>
      </c>
      <c r="F49" s="6">
        <v>3156200</v>
      </c>
      <c r="G49" s="175"/>
      <c r="H49" s="180">
        <f t="shared" si="9"/>
        <v>3305600</v>
      </c>
    </row>
    <row r="50" spans="1:8" x14ac:dyDescent="0.2">
      <c r="A50" s="4" t="str">
        <f t="shared" si="10"/>
        <v>OR</v>
      </c>
      <c r="B50" s="4" t="str">
        <f t="shared" si="11"/>
        <v>Minorista</v>
      </c>
      <c r="C50" s="4" t="s">
        <v>17</v>
      </c>
      <c r="D50" s="4" t="str">
        <f>D49</f>
        <v>Frutas</v>
      </c>
      <c r="E50" s="4">
        <v>435</v>
      </c>
      <c r="F50" s="6">
        <v>3305600</v>
      </c>
      <c r="G50" s="175"/>
      <c r="H50" s="180">
        <f t="shared" si="9"/>
        <v>3025900</v>
      </c>
    </row>
    <row r="51" spans="1:8" x14ac:dyDescent="0.2">
      <c r="A51" s="4" t="str">
        <f t="shared" si="10"/>
        <v>OR</v>
      </c>
      <c r="B51" s="4" t="s">
        <v>25</v>
      </c>
      <c r="C51" s="4" t="s">
        <v>15</v>
      </c>
      <c r="D51" s="4" t="s">
        <v>16</v>
      </c>
      <c r="E51" s="4">
        <v>325</v>
      </c>
      <c r="F51" s="6">
        <v>3025900</v>
      </c>
      <c r="G51" s="175"/>
      <c r="H51" s="180">
        <f t="shared" si="9"/>
        <v>1569800</v>
      </c>
    </row>
    <row r="52" spans="1:8" x14ac:dyDescent="0.2">
      <c r="A52" s="4" t="str">
        <f t="shared" ref="A52:A66" si="14">A51</f>
        <v>OR</v>
      </c>
      <c r="B52" s="4" t="str">
        <f t="shared" ref="B52:B66" si="15">B51</f>
        <v>Mayorista</v>
      </c>
      <c r="C52" s="4" t="s">
        <v>17</v>
      </c>
      <c r="D52" s="4" t="str">
        <f>D51</f>
        <v>Herramientas</v>
      </c>
      <c r="E52" s="4">
        <v>945</v>
      </c>
      <c r="F52" s="6">
        <v>1569800</v>
      </c>
      <c r="G52" s="175"/>
      <c r="H52" s="180">
        <f t="shared" si="9"/>
        <v>2155500</v>
      </c>
    </row>
    <row r="53" spans="1:8" x14ac:dyDescent="0.2">
      <c r="A53" s="4" t="str">
        <f t="shared" si="14"/>
        <v>OR</v>
      </c>
      <c r="B53" s="4" t="str">
        <f t="shared" si="15"/>
        <v>Mayorista</v>
      </c>
      <c r="C53" s="4" t="s">
        <v>18</v>
      </c>
      <c r="D53" s="4" t="s">
        <v>19</v>
      </c>
      <c r="E53" s="4">
        <v>900</v>
      </c>
      <c r="F53" s="6">
        <v>2155500</v>
      </c>
      <c r="G53" s="175"/>
      <c r="H53" s="180">
        <f t="shared" si="9"/>
        <v>3056800</v>
      </c>
    </row>
    <row r="54" spans="1:8" x14ac:dyDescent="0.2">
      <c r="A54" s="4" t="str">
        <f t="shared" si="14"/>
        <v>OR</v>
      </c>
      <c r="B54" s="4" t="str">
        <f t="shared" si="15"/>
        <v>Mayorista</v>
      </c>
      <c r="C54" s="4" t="s">
        <v>15</v>
      </c>
      <c r="D54" s="4" t="str">
        <f>D53</f>
        <v>Flores</v>
      </c>
      <c r="E54" s="4">
        <v>40</v>
      </c>
      <c r="F54" s="6">
        <v>3056800</v>
      </c>
      <c r="G54" s="175"/>
      <c r="H54" s="180">
        <f t="shared" si="9"/>
        <v>2059600</v>
      </c>
    </row>
    <row r="55" spans="1:8" x14ac:dyDescent="0.2">
      <c r="A55" s="4" t="str">
        <f t="shared" si="14"/>
        <v>OR</v>
      </c>
      <c r="B55" s="4" t="str">
        <f t="shared" si="15"/>
        <v>Mayorista</v>
      </c>
      <c r="C55" s="4" t="s">
        <v>18</v>
      </c>
      <c r="D55" s="4" t="s">
        <v>20</v>
      </c>
      <c r="E55" s="4">
        <v>65</v>
      </c>
      <c r="F55" s="6">
        <v>2059600</v>
      </c>
      <c r="G55" s="175"/>
      <c r="H55" s="180">
        <f t="shared" si="9"/>
        <v>1957100</v>
      </c>
    </row>
    <row r="56" spans="1:8" x14ac:dyDescent="0.2">
      <c r="A56" s="4" t="str">
        <f t="shared" si="14"/>
        <v>OR</v>
      </c>
      <c r="B56" s="4" t="str">
        <f t="shared" si="15"/>
        <v>Mayorista</v>
      </c>
      <c r="C56" s="4" t="s">
        <v>15</v>
      </c>
      <c r="D56" s="4" t="str">
        <f t="shared" ref="D56:D57" si="16">D55</f>
        <v>Libros</v>
      </c>
      <c r="E56" s="4">
        <v>60</v>
      </c>
      <c r="F56" s="6">
        <v>1957100</v>
      </c>
      <c r="G56" s="175"/>
      <c r="H56" s="180">
        <f t="shared" si="9"/>
        <v>2220500</v>
      </c>
    </row>
    <row r="57" spans="1:8" x14ac:dyDescent="0.2">
      <c r="A57" s="4" t="str">
        <f t="shared" si="14"/>
        <v>OR</v>
      </c>
      <c r="B57" s="4" t="str">
        <f t="shared" si="15"/>
        <v>Mayorista</v>
      </c>
      <c r="C57" s="4" t="s">
        <v>17</v>
      </c>
      <c r="D57" s="4" t="str">
        <f t="shared" si="16"/>
        <v>Libros</v>
      </c>
      <c r="E57" s="4">
        <v>10</v>
      </c>
      <c r="F57" s="6">
        <v>2220500</v>
      </c>
      <c r="G57" s="175"/>
      <c r="H57" s="180">
        <f t="shared" si="9"/>
        <v>3956200</v>
      </c>
    </row>
    <row r="58" spans="1:8" x14ac:dyDescent="0.2">
      <c r="A58" s="4" t="str">
        <f t="shared" si="14"/>
        <v>OR</v>
      </c>
      <c r="B58" s="4" t="str">
        <f t="shared" si="15"/>
        <v>Mayorista</v>
      </c>
      <c r="C58" s="4" t="s">
        <v>18</v>
      </c>
      <c r="D58" s="4" t="s">
        <v>21</v>
      </c>
      <c r="E58" s="4">
        <v>130</v>
      </c>
      <c r="F58" s="6">
        <v>3956200</v>
      </c>
      <c r="G58" s="175"/>
      <c r="H58" s="180">
        <f t="shared" si="9"/>
        <v>1758600</v>
      </c>
    </row>
    <row r="59" spans="1:8" x14ac:dyDescent="0.2">
      <c r="A59" s="4" t="str">
        <f t="shared" si="14"/>
        <v>OR</v>
      </c>
      <c r="B59" s="4" t="str">
        <f t="shared" si="15"/>
        <v>Mayorista</v>
      </c>
      <c r="C59" s="4" t="s">
        <v>15</v>
      </c>
      <c r="D59" s="4" t="str">
        <f t="shared" ref="D59:D60" si="17">D58</f>
        <v>Nueces</v>
      </c>
      <c r="E59" s="4">
        <v>35</v>
      </c>
      <c r="F59" s="6">
        <v>1758600</v>
      </c>
      <c r="G59" s="175"/>
      <c r="H59" s="180">
        <f t="shared" si="9"/>
        <v>2325200</v>
      </c>
    </row>
    <row r="60" spans="1:8" x14ac:dyDescent="0.2">
      <c r="A60" s="4" t="str">
        <f t="shared" si="14"/>
        <v>OR</v>
      </c>
      <c r="B60" s="4" t="str">
        <f t="shared" si="15"/>
        <v>Mayorista</v>
      </c>
      <c r="C60" s="4" t="s">
        <v>17</v>
      </c>
      <c r="D60" s="4" t="str">
        <f t="shared" si="17"/>
        <v>Nueces</v>
      </c>
      <c r="E60" s="4">
        <v>55</v>
      </c>
      <c r="F60" s="6">
        <v>2325200</v>
      </c>
      <c r="G60" s="175"/>
      <c r="H60" s="180">
        <f t="shared" si="9"/>
        <v>1800500</v>
      </c>
    </row>
    <row r="61" spans="1:8" x14ac:dyDescent="0.2">
      <c r="A61" s="4" t="str">
        <f t="shared" si="14"/>
        <v>OR</v>
      </c>
      <c r="B61" s="4" t="str">
        <f t="shared" si="15"/>
        <v>Mayorista</v>
      </c>
      <c r="C61" s="4" t="s">
        <v>15</v>
      </c>
      <c r="D61" s="4" t="s">
        <v>22</v>
      </c>
      <c r="E61" s="4">
        <v>75</v>
      </c>
      <c r="F61" s="6">
        <v>1800500</v>
      </c>
      <c r="G61" s="175"/>
      <c r="H61" s="180">
        <f t="shared" si="9"/>
        <v>2022000</v>
      </c>
    </row>
    <row r="62" spans="1:8" x14ac:dyDescent="0.2">
      <c r="A62" s="4" t="str">
        <f t="shared" si="14"/>
        <v>OR</v>
      </c>
      <c r="B62" s="4" t="str">
        <f t="shared" si="15"/>
        <v>Mayorista</v>
      </c>
      <c r="C62" s="4" t="s">
        <v>17</v>
      </c>
      <c r="D62" s="4" t="str">
        <f>D61</f>
        <v>Hierbas</v>
      </c>
      <c r="E62" s="4">
        <v>40</v>
      </c>
      <c r="F62" s="6">
        <v>2022000</v>
      </c>
      <c r="G62" s="175"/>
      <c r="H62" s="180">
        <f t="shared" si="9"/>
        <v>1800500</v>
      </c>
    </row>
    <row r="63" spans="1:8" x14ac:dyDescent="0.2">
      <c r="A63" s="4" t="str">
        <f t="shared" si="14"/>
        <v>OR</v>
      </c>
      <c r="B63" s="4" t="str">
        <f t="shared" si="15"/>
        <v>Mayorista</v>
      </c>
      <c r="C63" s="4" t="s">
        <v>15</v>
      </c>
      <c r="D63" s="4" t="s">
        <v>23</v>
      </c>
      <c r="E63" s="4">
        <v>245</v>
      </c>
      <c r="F63" s="6">
        <v>1800500</v>
      </c>
      <c r="G63" s="175"/>
      <c r="H63" s="180">
        <f t="shared" si="9"/>
        <v>3104500</v>
      </c>
    </row>
    <row r="64" spans="1:8" x14ac:dyDescent="0.2">
      <c r="A64" s="4" t="str">
        <f t="shared" si="14"/>
        <v>OR</v>
      </c>
      <c r="B64" s="4" t="str">
        <f t="shared" si="15"/>
        <v>Mayorista</v>
      </c>
      <c r="C64" s="4" t="s">
        <v>17</v>
      </c>
      <c r="D64" s="4" t="str">
        <f>D63</f>
        <v>Arbustos</v>
      </c>
      <c r="E64" s="4">
        <v>95</v>
      </c>
      <c r="F64" s="6">
        <v>3104500</v>
      </c>
      <c r="G64" s="175"/>
      <c r="H64" s="180">
        <f t="shared" si="9"/>
        <v>2568100</v>
      </c>
    </row>
    <row r="65" spans="1:8" x14ac:dyDescent="0.2">
      <c r="A65" s="4" t="str">
        <f t="shared" si="14"/>
        <v>OR</v>
      </c>
      <c r="B65" s="4" t="str">
        <f t="shared" si="15"/>
        <v>Mayorista</v>
      </c>
      <c r="C65" s="4" t="s">
        <v>15</v>
      </c>
      <c r="D65" s="4" t="s">
        <v>24</v>
      </c>
      <c r="E65" s="4">
        <v>325</v>
      </c>
      <c r="F65" s="6">
        <v>2568100</v>
      </c>
      <c r="G65" s="175"/>
      <c r="H65" s="180">
        <f t="shared" si="9"/>
        <v>2279000</v>
      </c>
    </row>
    <row r="66" spans="1:8" x14ac:dyDescent="0.2">
      <c r="A66" s="4" t="str">
        <f t="shared" si="14"/>
        <v>OR</v>
      </c>
      <c r="B66" s="4" t="str">
        <f t="shared" si="15"/>
        <v>Mayorista</v>
      </c>
      <c r="C66" s="4" t="s">
        <v>17</v>
      </c>
      <c r="D66" s="4" t="str">
        <f>D65</f>
        <v>Frutas</v>
      </c>
      <c r="E66" s="4">
        <v>295</v>
      </c>
      <c r="F66" s="6">
        <v>2279000</v>
      </c>
      <c r="G66" s="175"/>
      <c r="H66" s="180">
        <f t="shared" ref="H66:H97" si="18">F67-G67</f>
        <v>1600000</v>
      </c>
    </row>
    <row r="67" spans="1:8" x14ac:dyDescent="0.2">
      <c r="A67" s="4" t="s">
        <v>27</v>
      </c>
      <c r="B67" s="4" t="s">
        <v>14</v>
      </c>
      <c r="C67" s="4" t="s">
        <v>15</v>
      </c>
      <c r="D67" s="4" t="s">
        <v>16</v>
      </c>
      <c r="E67" s="4">
        <v>27</v>
      </c>
      <c r="F67" s="6">
        <v>1600000</v>
      </c>
      <c r="G67" s="175"/>
      <c r="H67" s="180">
        <f t="shared" si="18"/>
        <v>1819000</v>
      </c>
    </row>
    <row r="68" spans="1:8" x14ac:dyDescent="0.2">
      <c r="A68" s="4" t="str">
        <f t="shared" ref="A68:A78" si="19">A67</f>
        <v>CA</v>
      </c>
      <c r="B68" s="4" t="str">
        <f t="shared" ref="B68:B77" si="20">B67</f>
        <v>Minorista</v>
      </c>
      <c r="C68" s="4" t="s">
        <v>17</v>
      </c>
      <c r="D68" s="4" t="str">
        <f>D67</f>
        <v>Herramientas</v>
      </c>
      <c r="E68" s="4">
        <v>38</v>
      </c>
      <c r="F68" s="6">
        <v>1819000</v>
      </c>
      <c r="G68" s="175"/>
      <c r="H68" s="180">
        <f t="shared" si="18"/>
        <v>2156500</v>
      </c>
    </row>
    <row r="69" spans="1:8" x14ac:dyDescent="0.2">
      <c r="A69" s="4" t="str">
        <f t="shared" si="19"/>
        <v>CA</v>
      </c>
      <c r="B69" s="4" t="str">
        <f t="shared" si="20"/>
        <v>Minorista</v>
      </c>
      <c r="C69" s="4" t="s">
        <v>18</v>
      </c>
      <c r="D69" s="4" t="s">
        <v>19</v>
      </c>
      <c r="E69" s="4">
        <v>165</v>
      </c>
      <c r="F69" s="6">
        <v>2156500</v>
      </c>
      <c r="G69" s="175"/>
      <c r="H69" s="180">
        <f t="shared" si="18"/>
        <v>1105000</v>
      </c>
    </row>
    <row r="70" spans="1:8" x14ac:dyDescent="0.2">
      <c r="A70" s="4" t="str">
        <f t="shared" si="19"/>
        <v>CA</v>
      </c>
      <c r="B70" s="4" t="str">
        <f t="shared" si="20"/>
        <v>Minorista</v>
      </c>
      <c r="C70" s="4" t="s">
        <v>15</v>
      </c>
      <c r="D70" s="4" t="str">
        <f>D69</f>
        <v>Flores</v>
      </c>
      <c r="E70" s="4">
        <v>120</v>
      </c>
      <c r="F70" s="6">
        <v>1105000</v>
      </c>
      <c r="G70" s="175"/>
      <c r="H70" s="180">
        <f t="shared" si="18"/>
        <v>1359600</v>
      </c>
    </row>
    <row r="71" spans="1:8" x14ac:dyDescent="0.2">
      <c r="A71" s="4" t="str">
        <f t="shared" si="19"/>
        <v>CA</v>
      </c>
      <c r="B71" s="4" t="str">
        <f t="shared" si="20"/>
        <v>Minorista</v>
      </c>
      <c r="C71" s="4" t="s">
        <v>15</v>
      </c>
      <c r="D71" s="4" t="s">
        <v>20</v>
      </c>
      <c r="E71" s="4">
        <v>45</v>
      </c>
      <c r="F71" s="6">
        <v>1359600</v>
      </c>
      <c r="G71" s="175"/>
      <c r="H71" s="180">
        <f t="shared" si="18"/>
        <v>1785200</v>
      </c>
    </row>
    <row r="72" spans="1:8" x14ac:dyDescent="0.2">
      <c r="A72" s="4" t="str">
        <f t="shared" si="19"/>
        <v>CA</v>
      </c>
      <c r="B72" s="4" t="str">
        <f t="shared" si="20"/>
        <v>Minorista</v>
      </c>
      <c r="C72" s="4" t="s">
        <v>15</v>
      </c>
      <c r="D72" s="4" t="s">
        <v>22</v>
      </c>
      <c r="E72" s="4">
        <v>30</v>
      </c>
      <c r="F72" s="6">
        <v>1785200</v>
      </c>
      <c r="G72" s="175"/>
      <c r="H72" s="180">
        <f t="shared" si="18"/>
        <v>1965200</v>
      </c>
    </row>
    <row r="73" spans="1:8" x14ac:dyDescent="0.2">
      <c r="A73" s="4" t="str">
        <f t="shared" si="19"/>
        <v>CA</v>
      </c>
      <c r="B73" s="4" t="str">
        <f t="shared" si="20"/>
        <v>Minorista</v>
      </c>
      <c r="C73" s="4" t="s">
        <v>17</v>
      </c>
      <c r="D73" s="4" t="str">
        <f>D72</f>
        <v>Hierbas</v>
      </c>
      <c r="E73" s="4">
        <v>60</v>
      </c>
      <c r="F73" s="6">
        <v>1965200</v>
      </c>
      <c r="G73" s="175"/>
      <c r="H73" s="180">
        <f t="shared" si="18"/>
        <v>1588900</v>
      </c>
    </row>
    <row r="74" spans="1:8" x14ac:dyDescent="0.2">
      <c r="A74" s="4" t="str">
        <f t="shared" si="19"/>
        <v>CA</v>
      </c>
      <c r="B74" s="4" t="str">
        <f t="shared" si="20"/>
        <v>Minorista</v>
      </c>
      <c r="C74" s="4" t="s">
        <v>15</v>
      </c>
      <c r="D74" s="4" t="s">
        <v>23</v>
      </c>
      <c r="E74" s="4">
        <v>90</v>
      </c>
      <c r="F74" s="6">
        <v>1588900</v>
      </c>
      <c r="G74" s="175"/>
      <c r="H74" s="180">
        <f t="shared" si="18"/>
        <v>1056200</v>
      </c>
    </row>
    <row r="75" spans="1:8" x14ac:dyDescent="0.2">
      <c r="A75" s="4" t="str">
        <f t="shared" si="19"/>
        <v>CA</v>
      </c>
      <c r="B75" s="4" t="str">
        <f t="shared" si="20"/>
        <v>Minorista</v>
      </c>
      <c r="C75" s="4" t="s">
        <v>17</v>
      </c>
      <c r="D75" s="4" t="str">
        <f>D74</f>
        <v>Arbustos</v>
      </c>
      <c r="E75" s="4">
        <v>105</v>
      </c>
      <c r="F75" s="6">
        <v>1056200</v>
      </c>
      <c r="G75" s="175"/>
      <c r="H75" s="180">
        <f t="shared" si="18"/>
        <v>1189600</v>
      </c>
    </row>
    <row r="76" spans="1:8" x14ac:dyDescent="0.2">
      <c r="A76" s="4" t="str">
        <f t="shared" si="19"/>
        <v>CA</v>
      </c>
      <c r="B76" s="4" t="str">
        <f t="shared" si="20"/>
        <v>Minorista</v>
      </c>
      <c r="C76" s="4" t="s">
        <v>15</v>
      </c>
      <c r="D76" s="4" t="s">
        <v>24</v>
      </c>
      <c r="E76" s="4">
        <v>60</v>
      </c>
      <c r="F76" s="6">
        <v>1189600</v>
      </c>
      <c r="G76" s="175"/>
      <c r="H76" s="180">
        <f t="shared" si="18"/>
        <v>1053200</v>
      </c>
    </row>
    <row r="77" spans="1:8" x14ac:dyDescent="0.2">
      <c r="A77" s="4" t="str">
        <f t="shared" si="19"/>
        <v>CA</v>
      </c>
      <c r="B77" s="4" t="str">
        <f t="shared" si="20"/>
        <v>Minorista</v>
      </c>
      <c r="C77" s="4" t="s">
        <v>17</v>
      </c>
      <c r="D77" s="4" t="str">
        <f>D76</f>
        <v>Frutas</v>
      </c>
      <c r="E77" s="4">
        <v>75</v>
      </c>
      <c r="F77" s="6">
        <v>1053200</v>
      </c>
      <c r="G77" s="175"/>
      <c r="H77" s="180">
        <f t="shared" si="18"/>
        <v>1259600</v>
      </c>
    </row>
    <row r="78" spans="1:8" x14ac:dyDescent="0.2">
      <c r="A78" s="4" t="str">
        <f t="shared" si="19"/>
        <v>CA</v>
      </c>
      <c r="B78" s="4" t="s">
        <v>25</v>
      </c>
      <c r="C78" s="4" t="s">
        <v>15</v>
      </c>
      <c r="D78" s="4" t="s">
        <v>16</v>
      </c>
      <c r="E78" s="4">
        <v>35</v>
      </c>
      <c r="F78" s="6">
        <v>1259600</v>
      </c>
      <c r="G78" s="175"/>
      <c r="H78" s="180">
        <f t="shared" si="18"/>
        <v>2088800</v>
      </c>
    </row>
    <row r="79" spans="1:8" x14ac:dyDescent="0.2">
      <c r="A79" s="4" t="str">
        <f t="shared" ref="A79:A90" si="21">A78</f>
        <v>CA</v>
      </c>
      <c r="B79" s="4" t="str">
        <f t="shared" ref="B79:B90" si="22">B78</f>
        <v>Mayorista</v>
      </c>
      <c r="C79" s="4" t="s">
        <v>17</v>
      </c>
      <c r="D79" s="4" t="str">
        <f>D78</f>
        <v>Herramientas</v>
      </c>
      <c r="E79" s="4">
        <v>250</v>
      </c>
      <c r="F79" s="6">
        <v>2088800</v>
      </c>
      <c r="G79" s="175"/>
      <c r="H79" s="180">
        <f t="shared" si="18"/>
        <v>2250200</v>
      </c>
    </row>
    <row r="80" spans="1:8" x14ac:dyDescent="0.2">
      <c r="A80" s="4" t="str">
        <f t="shared" si="21"/>
        <v>CA</v>
      </c>
      <c r="B80" s="4" t="str">
        <f t="shared" si="22"/>
        <v>Mayorista</v>
      </c>
      <c r="C80" s="4" t="s">
        <v>18</v>
      </c>
      <c r="D80" s="4" t="s">
        <v>19</v>
      </c>
      <c r="E80" s="4">
        <v>30</v>
      </c>
      <c r="F80" s="6">
        <v>2250200</v>
      </c>
      <c r="G80" s="175"/>
      <c r="H80" s="180">
        <f t="shared" si="18"/>
        <v>2365800</v>
      </c>
    </row>
    <row r="81" spans="1:8" x14ac:dyDescent="0.2">
      <c r="A81" s="4" t="str">
        <f t="shared" si="21"/>
        <v>CA</v>
      </c>
      <c r="B81" s="4" t="str">
        <f t="shared" si="22"/>
        <v>Mayorista</v>
      </c>
      <c r="C81" s="4" t="s">
        <v>15</v>
      </c>
      <c r="D81" s="4" t="str">
        <f>D80</f>
        <v>Flores</v>
      </c>
      <c r="E81" s="4">
        <v>210</v>
      </c>
      <c r="F81" s="6">
        <v>2365800</v>
      </c>
      <c r="G81" s="175"/>
      <c r="H81" s="180">
        <f t="shared" si="18"/>
        <v>1865300</v>
      </c>
    </row>
    <row r="82" spans="1:8" x14ac:dyDescent="0.2">
      <c r="A82" s="4" t="str">
        <f t="shared" si="21"/>
        <v>CA</v>
      </c>
      <c r="B82" s="4" t="str">
        <f t="shared" si="22"/>
        <v>Mayorista</v>
      </c>
      <c r="C82" s="4" t="s">
        <v>18</v>
      </c>
      <c r="D82" s="4" t="s">
        <v>20</v>
      </c>
      <c r="E82" s="4">
        <v>40</v>
      </c>
      <c r="F82" s="6">
        <v>1865300</v>
      </c>
      <c r="G82" s="175"/>
      <c r="H82" s="180">
        <f t="shared" si="18"/>
        <v>1163900</v>
      </c>
    </row>
    <row r="83" spans="1:8" x14ac:dyDescent="0.2">
      <c r="A83" s="4" t="str">
        <f t="shared" si="21"/>
        <v>CA</v>
      </c>
      <c r="B83" s="4" t="str">
        <f t="shared" si="22"/>
        <v>Mayorista</v>
      </c>
      <c r="C83" s="4" t="s">
        <v>15</v>
      </c>
      <c r="D83" s="4" t="str">
        <f t="shared" ref="D83:D84" si="23">D82</f>
        <v>Libros</v>
      </c>
      <c r="E83" s="4">
        <v>65</v>
      </c>
      <c r="F83" s="6">
        <v>1163900</v>
      </c>
      <c r="G83" s="175"/>
      <c r="H83" s="180">
        <f t="shared" si="18"/>
        <v>1985300</v>
      </c>
    </row>
    <row r="84" spans="1:8" x14ac:dyDescent="0.2">
      <c r="A84" s="4" t="str">
        <f t="shared" si="21"/>
        <v>CA</v>
      </c>
      <c r="B84" s="4" t="str">
        <f t="shared" si="22"/>
        <v>Mayorista</v>
      </c>
      <c r="C84" s="4" t="s">
        <v>17</v>
      </c>
      <c r="D84" s="4" t="str">
        <f t="shared" si="23"/>
        <v>Libros</v>
      </c>
      <c r="E84" s="4">
        <v>55</v>
      </c>
      <c r="F84" s="6">
        <v>1985300</v>
      </c>
      <c r="G84" s="175"/>
      <c r="H84" s="180">
        <f t="shared" si="18"/>
        <v>1847000</v>
      </c>
    </row>
    <row r="85" spans="1:8" x14ac:dyDescent="0.2">
      <c r="A85" s="4" t="str">
        <f t="shared" si="21"/>
        <v>CA</v>
      </c>
      <c r="B85" s="4" t="str">
        <f t="shared" si="22"/>
        <v>Mayorista</v>
      </c>
      <c r="C85" s="4" t="s">
        <v>15</v>
      </c>
      <c r="D85" s="4" t="s">
        <v>22</v>
      </c>
      <c r="E85" s="4">
        <v>150</v>
      </c>
      <c r="F85" s="6">
        <v>1847000</v>
      </c>
      <c r="G85" s="175"/>
      <c r="H85" s="180">
        <f t="shared" si="18"/>
        <v>2605500</v>
      </c>
    </row>
    <row r="86" spans="1:8" x14ac:dyDescent="0.2">
      <c r="A86" s="4" t="str">
        <f t="shared" si="21"/>
        <v>CA</v>
      </c>
      <c r="B86" s="4" t="str">
        <f t="shared" si="22"/>
        <v>Mayorista</v>
      </c>
      <c r="C86" s="4" t="s">
        <v>17</v>
      </c>
      <c r="D86" s="4" t="str">
        <f>D85</f>
        <v>Hierbas</v>
      </c>
      <c r="E86" s="4">
        <v>240</v>
      </c>
      <c r="F86" s="6">
        <v>2605500</v>
      </c>
      <c r="G86" s="175"/>
      <c r="H86" s="180">
        <f t="shared" si="18"/>
        <v>3156200</v>
      </c>
    </row>
    <row r="87" spans="1:8" x14ac:dyDescent="0.2">
      <c r="A87" s="4" t="str">
        <f t="shared" si="21"/>
        <v>CA</v>
      </c>
      <c r="B87" s="4" t="str">
        <f t="shared" si="22"/>
        <v>Mayorista</v>
      </c>
      <c r="C87" s="4" t="s">
        <v>15</v>
      </c>
      <c r="D87" s="4" t="s">
        <v>23</v>
      </c>
      <c r="E87" s="4">
        <v>165</v>
      </c>
      <c r="F87" s="6">
        <v>3156200</v>
      </c>
      <c r="G87" s="175"/>
      <c r="H87" s="180">
        <f t="shared" si="18"/>
        <v>3305600</v>
      </c>
    </row>
    <row r="88" spans="1:8" x14ac:dyDescent="0.2">
      <c r="A88" s="4" t="str">
        <f t="shared" si="21"/>
        <v>CA</v>
      </c>
      <c r="B88" s="4" t="str">
        <f t="shared" si="22"/>
        <v>Mayorista</v>
      </c>
      <c r="C88" s="4" t="s">
        <v>17</v>
      </c>
      <c r="D88" s="4" t="str">
        <f>D87</f>
        <v>Arbustos</v>
      </c>
      <c r="E88" s="4">
        <v>435</v>
      </c>
      <c r="F88" s="6">
        <v>3305600</v>
      </c>
      <c r="G88" s="175"/>
      <c r="H88" s="180">
        <f t="shared" si="18"/>
        <v>3025900</v>
      </c>
    </row>
    <row r="89" spans="1:8" x14ac:dyDescent="0.2">
      <c r="A89" s="4" t="str">
        <f t="shared" si="21"/>
        <v>CA</v>
      </c>
      <c r="B89" s="4" t="str">
        <f t="shared" si="22"/>
        <v>Mayorista</v>
      </c>
      <c r="C89" s="4" t="s">
        <v>15</v>
      </c>
      <c r="D89" s="4" t="s">
        <v>24</v>
      </c>
      <c r="E89" s="4">
        <v>210</v>
      </c>
      <c r="F89" s="6">
        <v>3025900</v>
      </c>
      <c r="G89" s="175"/>
      <c r="H89" s="180">
        <f t="shared" si="18"/>
        <v>1569800</v>
      </c>
    </row>
    <row r="90" spans="1:8" x14ac:dyDescent="0.2">
      <c r="A90" s="4" t="str">
        <f t="shared" si="21"/>
        <v>CA</v>
      </c>
      <c r="B90" s="4" t="str">
        <f t="shared" si="22"/>
        <v>Mayorista</v>
      </c>
      <c r="C90" s="4" t="s">
        <v>17</v>
      </c>
      <c r="D90" s="4" t="str">
        <f>D89</f>
        <v>Frutas</v>
      </c>
      <c r="E90" s="4">
        <v>225</v>
      </c>
      <c r="F90" s="6">
        <v>1569800</v>
      </c>
      <c r="G90" s="175"/>
      <c r="H90" s="180">
        <f t="shared" si="18"/>
        <v>2155500</v>
      </c>
    </row>
    <row r="91" spans="1:8" x14ac:dyDescent="0.2">
      <c r="A91" s="4" t="s">
        <v>28</v>
      </c>
      <c r="B91" s="4" t="s">
        <v>14</v>
      </c>
      <c r="C91" s="4" t="s">
        <v>15</v>
      </c>
      <c r="D91" s="4" t="s">
        <v>16</v>
      </c>
      <c r="E91" s="4">
        <v>98</v>
      </c>
      <c r="F91" s="6">
        <v>2155500</v>
      </c>
      <c r="G91" s="175"/>
      <c r="H91" s="180">
        <f t="shared" si="18"/>
        <v>3056800</v>
      </c>
    </row>
    <row r="92" spans="1:8" x14ac:dyDescent="0.2">
      <c r="A92" s="4" t="str">
        <f t="shared" ref="A92:A104" si="24">A91</f>
        <v>AZ</v>
      </c>
      <c r="B92" s="4" t="str">
        <f t="shared" ref="B92:B103" si="25">B91</f>
        <v>Minorista</v>
      </c>
      <c r="C92" s="4" t="s">
        <v>17</v>
      </c>
      <c r="D92" s="4" t="str">
        <f>D91</f>
        <v>Herramientas</v>
      </c>
      <c r="E92" s="4">
        <v>56</v>
      </c>
      <c r="F92" s="6">
        <v>3056800</v>
      </c>
      <c r="G92" s="175"/>
      <c r="H92" s="180">
        <f t="shared" si="18"/>
        <v>2059600</v>
      </c>
    </row>
    <row r="93" spans="1:8" x14ac:dyDescent="0.2">
      <c r="A93" s="4" t="str">
        <f t="shared" si="24"/>
        <v>AZ</v>
      </c>
      <c r="B93" s="4" t="str">
        <f t="shared" si="25"/>
        <v>Minorista</v>
      </c>
      <c r="C93" s="4" t="s">
        <v>18</v>
      </c>
      <c r="D93" s="4" t="s">
        <v>19</v>
      </c>
      <c r="E93" s="4">
        <v>53</v>
      </c>
      <c r="F93" s="6">
        <v>2059600</v>
      </c>
      <c r="G93" s="175"/>
      <c r="H93" s="180">
        <f t="shared" si="18"/>
        <v>1957100</v>
      </c>
    </row>
    <row r="94" spans="1:8" x14ac:dyDescent="0.2">
      <c r="A94" s="4" t="str">
        <f t="shared" si="24"/>
        <v>AZ</v>
      </c>
      <c r="B94" s="4" t="str">
        <f t="shared" si="25"/>
        <v>Minorista</v>
      </c>
      <c r="C94" s="4" t="s">
        <v>15</v>
      </c>
      <c r="D94" s="4" t="str">
        <f>D93</f>
        <v>Flores</v>
      </c>
      <c r="E94" s="4">
        <v>208</v>
      </c>
      <c r="F94" s="6">
        <v>1957100</v>
      </c>
      <c r="G94" s="175"/>
      <c r="H94" s="180">
        <f t="shared" si="18"/>
        <v>2220500</v>
      </c>
    </row>
    <row r="95" spans="1:8" x14ac:dyDescent="0.2">
      <c r="A95" s="4" t="str">
        <f t="shared" si="24"/>
        <v>AZ</v>
      </c>
      <c r="B95" s="4" t="str">
        <f t="shared" si="25"/>
        <v>Minorista</v>
      </c>
      <c r="C95" s="4" t="s">
        <v>18</v>
      </c>
      <c r="D95" s="4" t="s">
        <v>20</v>
      </c>
      <c r="E95" s="4">
        <v>62</v>
      </c>
      <c r="F95" s="6">
        <v>2220500</v>
      </c>
      <c r="G95" s="175"/>
      <c r="H95" s="180">
        <f t="shared" si="18"/>
        <v>3956200</v>
      </c>
    </row>
    <row r="96" spans="1:8" x14ac:dyDescent="0.2">
      <c r="A96" s="4" t="str">
        <f t="shared" si="24"/>
        <v>AZ</v>
      </c>
      <c r="B96" s="4" t="str">
        <f t="shared" si="25"/>
        <v>Minorista</v>
      </c>
      <c r="C96" s="4" t="s">
        <v>15</v>
      </c>
      <c r="D96" s="4" t="str">
        <f t="shared" ref="D96:D97" si="26">D95</f>
        <v>Libros</v>
      </c>
      <c r="E96" s="4">
        <v>16</v>
      </c>
      <c r="F96" s="6">
        <v>3956200</v>
      </c>
      <c r="G96" s="175"/>
      <c r="H96" s="180">
        <f t="shared" si="18"/>
        <v>1758600</v>
      </c>
    </row>
    <row r="97" spans="1:8" x14ac:dyDescent="0.2">
      <c r="A97" s="4" t="str">
        <f t="shared" si="24"/>
        <v>AZ</v>
      </c>
      <c r="B97" s="4" t="str">
        <f t="shared" si="25"/>
        <v>Minorista</v>
      </c>
      <c r="C97" s="4" t="s">
        <v>17</v>
      </c>
      <c r="D97" s="4" t="str">
        <f t="shared" si="26"/>
        <v>Libros</v>
      </c>
      <c r="E97" s="4">
        <v>13</v>
      </c>
      <c r="F97" s="6">
        <v>1758600</v>
      </c>
      <c r="G97" s="175"/>
      <c r="H97" s="180">
        <f t="shared" si="18"/>
        <v>2325200</v>
      </c>
    </row>
    <row r="98" spans="1:8" x14ac:dyDescent="0.2">
      <c r="A98" s="4" t="str">
        <f t="shared" si="24"/>
        <v>AZ</v>
      </c>
      <c r="B98" s="4" t="str">
        <f t="shared" si="25"/>
        <v>Minorista</v>
      </c>
      <c r="C98" s="4" t="s">
        <v>15</v>
      </c>
      <c r="D98" s="4" t="s">
        <v>22</v>
      </c>
      <c r="E98" s="4">
        <v>137</v>
      </c>
      <c r="F98" s="6">
        <v>2325200</v>
      </c>
      <c r="G98" s="175"/>
      <c r="H98" s="180">
        <f t="shared" ref="H98:H129" si="27">F99-G99</f>
        <v>1800500</v>
      </c>
    </row>
    <row r="99" spans="1:8" x14ac:dyDescent="0.2">
      <c r="A99" s="4" t="str">
        <f t="shared" si="24"/>
        <v>AZ</v>
      </c>
      <c r="B99" s="4" t="str">
        <f t="shared" si="25"/>
        <v>Minorista</v>
      </c>
      <c r="C99" s="4" t="s">
        <v>17</v>
      </c>
      <c r="D99" s="4" t="str">
        <f>D98</f>
        <v>Hierbas</v>
      </c>
      <c r="E99" s="4">
        <v>107</v>
      </c>
      <c r="F99" s="6">
        <v>1800500</v>
      </c>
      <c r="G99" s="175"/>
      <c r="H99" s="180">
        <f t="shared" si="27"/>
        <v>2022000</v>
      </c>
    </row>
    <row r="100" spans="1:8" x14ac:dyDescent="0.2">
      <c r="A100" s="4" t="str">
        <f t="shared" si="24"/>
        <v>AZ</v>
      </c>
      <c r="B100" s="4" t="str">
        <f t="shared" si="25"/>
        <v>Minorista</v>
      </c>
      <c r="C100" s="4" t="s">
        <v>15</v>
      </c>
      <c r="D100" s="4" t="s">
        <v>23</v>
      </c>
      <c r="E100" s="4">
        <v>17</v>
      </c>
      <c r="F100" s="6">
        <v>2022000</v>
      </c>
      <c r="G100" s="175"/>
      <c r="H100" s="180">
        <f t="shared" si="27"/>
        <v>1800500</v>
      </c>
    </row>
    <row r="101" spans="1:8" x14ac:dyDescent="0.2">
      <c r="A101" s="4" t="str">
        <f t="shared" si="24"/>
        <v>AZ</v>
      </c>
      <c r="B101" s="4" t="str">
        <f t="shared" si="25"/>
        <v>Minorista</v>
      </c>
      <c r="C101" s="4" t="s">
        <v>17</v>
      </c>
      <c r="D101" s="4" t="str">
        <f>D100</f>
        <v>Arbustos</v>
      </c>
      <c r="E101" s="4">
        <v>65</v>
      </c>
      <c r="F101" s="6">
        <v>1800500</v>
      </c>
      <c r="G101" s="175"/>
      <c r="H101" s="180">
        <f t="shared" si="27"/>
        <v>3104500</v>
      </c>
    </row>
    <row r="102" spans="1:8" x14ac:dyDescent="0.2">
      <c r="A102" s="4" t="str">
        <f t="shared" si="24"/>
        <v>AZ</v>
      </c>
      <c r="B102" s="4" t="str">
        <f t="shared" si="25"/>
        <v>Minorista</v>
      </c>
      <c r="C102" s="4" t="s">
        <v>15</v>
      </c>
      <c r="D102" s="4" t="s">
        <v>24</v>
      </c>
      <c r="E102" s="4">
        <v>66</v>
      </c>
      <c r="F102" s="6">
        <v>3104500</v>
      </c>
      <c r="G102" s="175"/>
      <c r="H102" s="180">
        <f t="shared" si="27"/>
        <v>2568100</v>
      </c>
    </row>
    <row r="103" spans="1:8" x14ac:dyDescent="0.2">
      <c r="A103" s="4" t="str">
        <f t="shared" si="24"/>
        <v>AZ</v>
      </c>
      <c r="B103" s="4" t="str">
        <f t="shared" si="25"/>
        <v>Minorista</v>
      </c>
      <c r="C103" s="4" t="s">
        <v>17</v>
      </c>
      <c r="D103" s="4" t="str">
        <f>D102</f>
        <v>Frutas</v>
      </c>
      <c r="E103" s="4">
        <v>12</v>
      </c>
      <c r="F103" s="6">
        <v>2568100</v>
      </c>
      <c r="G103" s="175"/>
      <c r="H103" s="180">
        <f t="shared" si="27"/>
        <v>2279000</v>
      </c>
    </row>
    <row r="104" spans="1:8" x14ac:dyDescent="0.2">
      <c r="A104" s="4" t="str">
        <f t="shared" si="24"/>
        <v>AZ</v>
      </c>
      <c r="B104" s="4" t="s">
        <v>25</v>
      </c>
      <c r="C104" s="4" t="s">
        <v>15</v>
      </c>
      <c r="D104" s="4" t="s">
        <v>16</v>
      </c>
      <c r="E104" s="4">
        <v>145</v>
      </c>
      <c r="F104" s="6">
        <v>2279000</v>
      </c>
      <c r="G104" s="175"/>
      <c r="H104" s="180">
        <f t="shared" si="27"/>
        <v>1600000</v>
      </c>
    </row>
    <row r="105" spans="1:8" x14ac:dyDescent="0.2">
      <c r="A105" s="4" t="str">
        <f t="shared" ref="A105:A116" si="28">A104</f>
        <v>AZ</v>
      </c>
      <c r="B105" s="4" t="str">
        <f t="shared" ref="B105:B116" si="29">B104</f>
        <v>Mayorista</v>
      </c>
      <c r="C105" s="4" t="s">
        <v>17</v>
      </c>
      <c r="D105" s="4" t="str">
        <f>D104</f>
        <v>Herramientas</v>
      </c>
      <c r="E105" s="4">
        <v>40</v>
      </c>
      <c r="F105" s="6">
        <v>1600000</v>
      </c>
      <c r="G105" s="175"/>
      <c r="H105" s="180">
        <f t="shared" si="27"/>
        <v>1819000</v>
      </c>
    </row>
    <row r="106" spans="1:8" x14ac:dyDescent="0.2">
      <c r="A106" s="4" t="str">
        <f t="shared" si="28"/>
        <v>AZ</v>
      </c>
      <c r="B106" s="4" t="str">
        <f t="shared" si="29"/>
        <v>Mayorista</v>
      </c>
      <c r="C106" s="4" t="s">
        <v>18</v>
      </c>
      <c r="D106" s="4" t="s">
        <v>19</v>
      </c>
      <c r="E106" s="4">
        <v>145</v>
      </c>
      <c r="F106" s="6">
        <v>1819000</v>
      </c>
      <c r="G106" s="175"/>
      <c r="H106" s="180">
        <f t="shared" si="27"/>
        <v>2156500</v>
      </c>
    </row>
    <row r="107" spans="1:8" x14ac:dyDescent="0.2">
      <c r="A107" s="4" t="str">
        <f t="shared" si="28"/>
        <v>AZ</v>
      </c>
      <c r="B107" s="4" t="str">
        <f t="shared" si="29"/>
        <v>Mayorista</v>
      </c>
      <c r="C107" s="4" t="s">
        <v>15</v>
      </c>
      <c r="D107" s="4" t="str">
        <f>D106</f>
        <v>Flores</v>
      </c>
      <c r="E107" s="4">
        <v>100</v>
      </c>
      <c r="F107" s="6">
        <v>2156500</v>
      </c>
      <c r="G107" s="175"/>
      <c r="H107" s="180">
        <f t="shared" si="27"/>
        <v>1105000</v>
      </c>
    </row>
    <row r="108" spans="1:8" x14ac:dyDescent="0.2">
      <c r="A108" s="4" t="str">
        <f t="shared" si="28"/>
        <v>AZ</v>
      </c>
      <c r="B108" s="4" t="str">
        <f t="shared" si="29"/>
        <v>Mayorista</v>
      </c>
      <c r="C108" s="4" t="s">
        <v>18</v>
      </c>
      <c r="D108" s="4" t="s">
        <v>20</v>
      </c>
      <c r="E108" s="4">
        <v>95</v>
      </c>
      <c r="F108" s="6">
        <v>1105000</v>
      </c>
      <c r="G108" s="175"/>
      <c r="H108" s="180">
        <f t="shared" si="27"/>
        <v>1359600</v>
      </c>
    </row>
    <row r="109" spans="1:8" x14ac:dyDescent="0.2">
      <c r="A109" s="4" t="str">
        <f t="shared" si="28"/>
        <v>AZ</v>
      </c>
      <c r="B109" s="4" t="str">
        <f t="shared" si="29"/>
        <v>Mayorista</v>
      </c>
      <c r="C109" s="4" t="s">
        <v>15</v>
      </c>
      <c r="D109" s="4" t="str">
        <f t="shared" ref="D109:D110" si="30">D108</f>
        <v>Libros</v>
      </c>
      <c r="E109" s="4">
        <v>120</v>
      </c>
      <c r="F109" s="6">
        <v>1359600</v>
      </c>
      <c r="G109" s="175"/>
      <c r="H109" s="180">
        <f t="shared" si="27"/>
        <v>1785200</v>
      </c>
    </row>
    <row r="110" spans="1:8" x14ac:dyDescent="0.2">
      <c r="A110" s="4" t="str">
        <f t="shared" si="28"/>
        <v>AZ</v>
      </c>
      <c r="B110" s="4" t="str">
        <f t="shared" si="29"/>
        <v>Mayorista</v>
      </c>
      <c r="C110" s="4" t="s">
        <v>17</v>
      </c>
      <c r="D110" s="4" t="str">
        <f t="shared" si="30"/>
        <v>Libros</v>
      </c>
      <c r="E110" s="4">
        <v>25</v>
      </c>
      <c r="F110" s="6">
        <v>1785200</v>
      </c>
      <c r="G110" s="175"/>
      <c r="H110" s="180">
        <f t="shared" si="27"/>
        <v>1965200</v>
      </c>
    </row>
    <row r="111" spans="1:8" x14ac:dyDescent="0.2">
      <c r="A111" s="4" t="str">
        <f t="shared" si="28"/>
        <v>AZ</v>
      </c>
      <c r="B111" s="4" t="str">
        <f t="shared" si="29"/>
        <v>Mayorista</v>
      </c>
      <c r="C111" s="4" t="s">
        <v>15</v>
      </c>
      <c r="D111" s="4" t="s">
        <v>22</v>
      </c>
      <c r="E111" s="4">
        <v>315</v>
      </c>
      <c r="F111" s="6">
        <v>1965200</v>
      </c>
      <c r="G111" s="175"/>
      <c r="H111" s="180">
        <f t="shared" si="27"/>
        <v>1588900</v>
      </c>
    </row>
    <row r="112" spans="1:8" x14ac:dyDescent="0.2">
      <c r="A112" s="4" t="str">
        <f t="shared" si="28"/>
        <v>AZ</v>
      </c>
      <c r="B112" s="4" t="str">
        <f t="shared" si="29"/>
        <v>Mayorista</v>
      </c>
      <c r="C112" s="4" t="s">
        <v>17</v>
      </c>
      <c r="D112" s="4" t="str">
        <f>D111</f>
        <v>Hierbas</v>
      </c>
      <c r="E112" s="4">
        <v>235</v>
      </c>
      <c r="F112" s="6">
        <v>1588900</v>
      </c>
      <c r="G112" s="175"/>
      <c r="H112" s="180">
        <f t="shared" si="27"/>
        <v>1056200</v>
      </c>
    </row>
    <row r="113" spans="1:8" x14ac:dyDescent="0.2">
      <c r="A113" s="4" t="str">
        <f t="shared" si="28"/>
        <v>AZ</v>
      </c>
      <c r="B113" s="4" t="str">
        <f t="shared" si="29"/>
        <v>Mayorista</v>
      </c>
      <c r="C113" s="4" t="s">
        <v>15</v>
      </c>
      <c r="D113" s="4" t="s">
        <v>23</v>
      </c>
      <c r="E113" s="4">
        <v>40</v>
      </c>
      <c r="F113" s="6">
        <v>1056200</v>
      </c>
      <c r="G113" s="175"/>
      <c r="H113" s="180">
        <f t="shared" si="27"/>
        <v>1189600</v>
      </c>
    </row>
    <row r="114" spans="1:8" x14ac:dyDescent="0.2">
      <c r="A114" s="4" t="str">
        <f t="shared" si="28"/>
        <v>AZ</v>
      </c>
      <c r="B114" s="4" t="str">
        <f t="shared" si="29"/>
        <v>Mayorista</v>
      </c>
      <c r="C114" s="4" t="s">
        <v>17</v>
      </c>
      <c r="D114" s="4" t="str">
        <f>D113</f>
        <v>Arbustos</v>
      </c>
      <c r="E114" s="4">
        <v>20</v>
      </c>
      <c r="F114" s="6">
        <v>1189600</v>
      </c>
      <c r="G114" s="175"/>
      <c r="H114" s="180">
        <f t="shared" si="27"/>
        <v>1053200</v>
      </c>
    </row>
    <row r="115" spans="1:8" x14ac:dyDescent="0.2">
      <c r="A115" s="4" t="str">
        <f t="shared" si="28"/>
        <v>AZ</v>
      </c>
      <c r="B115" s="4" t="str">
        <f t="shared" si="29"/>
        <v>Mayorista</v>
      </c>
      <c r="C115" s="4" t="s">
        <v>15</v>
      </c>
      <c r="D115" s="4" t="s">
        <v>24</v>
      </c>
      <c r="E115" s="4">
        <v>90</v>
      </c>
      <c r="F115" s="6">
        <v>1053200</v>
      </c>
      <c r="G115" s="175"/>
      <c r="H115" s="180">
        <f t="shared" si="27"/>
        <v>1259600</v>
      </c>
    </row>
    <row r="116" spans="1:8" x14ac:dyDescent="0.2">
      <c r="A116" s="4" t="str">
        <f t="shared" si="28"/>
        <v>AZ</v>
      </c>
      <c r="B116" s="4" t="str">
        <f t="shared" si="29"/>
        <v>Mayorista</v>
      </c>
      <c r="C116" s="4" t="s">
        <v>17</v>
      </c>
      <c r="D116" s="4" t="str">
        <f>D115</f>
        <v>Frutas</v>
      </c>
      <c r="E116" s="4">
        <v>40</v>
      </c>
      <c r="F116" s="6">
        <v>1259600</v>
      </c>
      <c r="G116" s="175"/>
      <c r="H116" s="180">
        <f t="shared" si="27"/>
        <v>2088800</v>
      </c>
    </row>
    <row r="117" spans="1:8" x14ac:dyDescent="0.2">
      <c r="A117" s="4" t="s">
        <v>29</v>
      </c>
      <c r="B117" s="4" t="s">
        <v>14</v>
      </c>
      <c r="C117" s="4" t="s">
        <v>15</v>
      </c>
      <c r="D117" s="4" t="s">
        <v>16</v>
      </c>
      <c r="E117" s="4">
        <v>476</v>
      </c>
      <c r="F117" s="6">
        <v>2088800</v>
      </c>
      <c r="G117" s="175"/>
      <c r="H117" s="180">
        <f t="shared" si="27"/>
        <v>2250200</v>
      </c>
    </row>
    <row r="118" spans="1:8" x14ac:dyDescent="0.2">
      <c r="A118" s="4" t="str">
        <f t="shared" ref="A118:A130" si="31">A117</f>
        <v>NV</v>
      </c>
      <c r="B118" s="4" t="str">
        <f t="shared" ref="B118:B129" si="32">B117</f>
        <v>Minorista</v>
      </c>
      <c r="C118" s="4" t="s">
        <v>17</v>
      </c>
      <c r="D118" s="4" t="str">
        <f>D117</f>
        <v>Herramientas</v>
      </c>
      <c r="E118" s="4">
        <v>53</v>
      </c>
      <c r="F118" s="6">
        <v>2250200</v>
      </c>
      <c r="G118" s="175"/>
      <c r="H118" s="180">
        <f t="shared" si="27"/>
        <v>2365800</v>
      </c>
    </row>
    <row r="119" spans="1:8" x14ac:dyDescent="0.2">
      <c r="A119" s="4" t="str">
        <f t="shared" si="31"/>
        <v>NV</v>
      </c>
      <c r="B119" s="4" t="str">
        <f t="shared" si="32"/>
        <v>Minorista</v>
      </c>
      <c r="C119" s="4" t="s">
        <v>18</v>
      </c>
      <c r="D119" s="4" t="s">
        <v>19</v>
      </c>
      <c r="E119" s="4">
        <v>410</v>
      </c>
      <c r="F119" s="6">
        <v>2365800</v>
      </c>
      <c r="G119" s="175"/>
      <c r="H119" s="180">
        <f t="shared" si="27"/>
        <v>1865300</v>
      </c>
    </row>
    <row r="120" spans="1:8" x14ac:dyDescent="0.2">
      <c r="A120" s="4" t="str">
        <f t="shared" si="31"/>
        <v>NV</v>
      </c>
      <c r="B120" s="4" t="str">
        <f t="shared" si="32"/>
        <v>Minorista</v>
      </c>
      <c r="C120" s="4" t="s">
        <v>15</v>
      </c>
      <c r="D120" s="4" t="str">
        <f>D119</f>
        <v>Flores</v>
      </c>
      <c r="E120" s="4">
        <v>145</v>
      </c>
      <c r="F120" s="6">
        <v>1865300</v>
      </c>
      <c r="G120" s="175"/>
      <c r="H120" s="180">
        <f t="shared" si="27"/>
        <v>1163900</v>
      </c>
    </row>
    <row r="121" spans="1:8" x14ac:dyDescent="0.2">
      <c r="A121" s="4" t="str">
        <f t="shared" si="31"/>
        <v>NV</v>
      </c>
      <c r="B121" s="4" t="str">
        <f t="shared" si="32"/>
        <v>Minorista</v>
      </c>
      <c r="C121" s="4" t="s">
        <v>18</v>
      </c>
      <c r="D121" s="4" t="s">
        <v>20</v>
      </c>
      <c r="E121" s="4">
        <v>647</v>
      </c>
      <c r="F121" s="6">
        <v>1163900</v>
      </c>
      <c r="G121" s="175"/>
      <c r="H121" s="180">
        <f t="shared" si="27"/>
        <v>1985300</v>
      </c>
    </row>
    <row r="122" spans="1:8" x14ac:dyDescent="0.2">
      <c r="A122" s="4" t="str">
        <f t="shared" si="31"/>
        <v>NV</v>
      </c>
      <c r="B122" s="4" t="str">
        <f t="shared" si="32"/>
        <v>Minorista</v>
      </c>
      <c r="C122" s="4" t="s">
        <v>15</v>
      </c>
      <c r="D122" s="4" t="str">
        <f t="shared" ref="D122:D123" si="33">D121</f>
        <v>Libros</v>
      </c>
      <c r="E122" s="4">
        <v>70</v>
      </c>
      <c r="F122" s="6">
        <v>1985300</v>
      </c>
      <c r="G122" s="175"/>
      <c r="H122" s="180">
        <f t="shared" si="27"/>
        <v>1847000</v>
      </c>
    </row>
    <row r="123" spans="1:8" x14ac:dyDescent="0.2">
      <c r="A123" s="4" t="str">
        <f t="shared" si="31"/>
        <v>NV</v>
      </c>
      <c r="B123" s="4" t="str">
        <f t="shared" si="32"/>
        <v>Minorista</v>
      </c>
      <c r="C123" s="4" t="s">
        <v>17</v>
      </c>
      <c r="D123" s="4" t="str">
        <f t="shared" si="33"/>
        <v>Libros</v>
      </c>
      <c r="E123" s="4">
        <v>115</v>
      </c>
      <c r="F123" s="6">
        <v>1847000</v>
      </c>
      <c r="G123" s="175"/>
      <c r="H123" s="180">
        <f t="shared" si="27"/>
        <v>2605500</v>
      </c>
    </row>
    <row r="124" spans="1:8" x14ac:dyDescent="0.2">
      <c r="A124" s="4" t="str">
        <f t="shared" si="31"/>
        <v>NV</v>
      </c>
      <c r="B124" s="4" t="str">
        <f t="shared" si="32"/>
        <v>Minorista</v>
      </c>
      <c r="C124" s="4" t="s">
        <v>15</v>
      </c>
      <c r="D124" s="4" t="s">
        <v>22</v>
      </c>
      <c r="E124" s="4">
        <v>185</v>
      </c>
      <c r="F124" s="6">
        <v>2605500</v>
      </c>
      <c r="G124" s="175"/>
      <c r="H124" s="180">
        <f t="shared" si="27"/>
        <v>3156200</v>
      </c>
    </row>
    <row r="125" spans="1:8" x14ac:dyDescent="0.2">
      <c r="A125" s="4" t="str">
        <f t="shared" si="31"/>
        <v>NV</v>
      </c>
      <c r="B125" s="4" t="str">
        <f t="shared" si="32"/>
        <v>Minorista</v>
      </c>
      <c r="C125" s="4" t="s">
        <v>17</v>
      </c>
      <c r="D125" s="4" t="str">
        <f>D124</f>
        <v>Hierbas</v>
      </c>
      <c r="E125" s="4">
        <v>155</v>
      </c>
      <c r="F125" s="6">
        <v>3156200</v>
      </c>
      <c r="G125" s="175"/>
      <c r="H125" s="180">
        <f t="shared" si="27"/>
        <v>3305600</v>
      </c>
    </row>
    <row r="126" spans="1:8" x14ac:dyDescent="0.2">
      <c r="A126" s="4" t="str">
        <f t="shared" si="31"/>
        <v>NV</v>
      </c>
      <c r="B126" s="4" t="str">
        <f t="shared" si="32"/>
        <v>Minorista</v>
      </c>
      <c r="C126" s="4" t="s">
        <v>15</v>
      </c>
      <c r="D126" s="4" t="s">
        <v>23</v>
      </c>
      <c r="E126" s="4">
        <v>90</v>
      </c>
      <c r="F126" s="6">
        <v>3305600</v>
      </c>
      <c r="G126" s="175"/>
      <c r="H126" s="180">
        <f t="shared" si="27"/>
        <v>3025900</v>
      </c>
    </row>
    <row r="127" spans="1:8" x14ac:dyDescent="0.2">
      <c r="A127" s="4" t="str">
        <f t="shared" si="31"/>
        <v>NV</v>
      </c>
      <c r="B127" s="4" t="str">
        <f t="shared" si="32"/>
        <v>Minorista</v>
      </c>
      <c r="C127" s="4" t="s">
        <v>17</v>
      </c>
      <c r="D127" s="4" t="str">
        <f>D126</f>
        <v>Arbustos</v>
      </c>
      <c r="E127" s="4">
        <v>85</v>
      </c>
      <c r="F127" s="6">
        <v>3025900</v>
      </c>
      <c r="G127" s="175"/>
      <c r="H127" s="180">
        <f t="shared" si="27"/>
        <v>1569800</v>
      </c>
    </row>
    <row r="128" spans="1:8" x14ac:dyDescent="0.2">
      <c r="A128" s="4" t="str">
        <f t="shared" si="31"/>
        <v>NV</v>
      </c>
      <c r="B128" s="4" t="str">
        <f t="shared" si="32"/>
        <v>Minorista</v>
      </c>
      <c r="C128" s="4" t="s">
        <v>15</v>
      </c>
      <c r="D128" s="4" t="s">
        <v>24</v>
      </c>
      <c r="E128" s="4">
        <v>120</v>
      </c>
      <c r="F128" s="6">
        <v>1569800</v>
      </c>
      <c r="G128" s="175"/>
      <c r="H128" s="180">
        <f t="shared" si="27"/>
        <v>2155500</v>
      </c>
    </row>
    <row r="129" spans="1:8" x14ac:dyDescent="0.2">
      <c r="A129" s="4" t="str">
        <f t="shared" si="31"/>
        <v>NV</v>
      </c>
      <c r="B129" s="4" t="str">
        <f t="shared" si="32"/>
        <v>Minorista</v>
      </c>
      <c r="C129" s="4" t="s">
        <v>17</v>
      </c>
      <c r="D129" s="4" t="str">
        <f>D128</f>
        <v>Frutas</v>
      </c>
      <c r="E129" s="4">
        <v>115</v>
      </c>
      <c r="F129" s="6">
        <v>2155500</v>
      </c>
      <c r="G129" s="175"/>
      <c r="H129" s="180">
        <f t="shared" si="27"/>
        <v>3056800</v>
      </c>
    </row>
    <row r="130" spans="1:8" x14ac:dyDescent="0.2">
      <c r="A130" s="4" t="str">
        <f t="shared" si="31"/>
        <v>NV</v>
      </c>
      <c r="B130" s="4" t="s">
        <v>14</v>
      </c>
      <c r="C130" s="4" t="s">
        <v>15</v>
      </c>
      <c r="D130" s="4" t="s">
        <v>16</v>
      </c>
      <c r="E130" s="4">
        <v>35</v>
      </c>
      <c r="F130" s="6">
        <v>3056800</v>
      </c>
      <c r="G130" s="175"/>
      <c r="H130" s="180">
        <f t="shared" ref="H130:H161" si="34">F131-G131</f>
        <v>2059600</v>
      </c>
    </row>
    <row r="131" spans="1:8" x14ac:dyDescent="0.2">
      <c r="A131" s="4" t="str">
        <f t="shared" ref="A131:A142" si="35">A130</f>
        <v>NV</v>
      </c>
      <c r="B131" s="4" t="str">
        <f t="shared" ref="B131:B142" si="36">B130</f>
        <v>Minorista</v>
      </c>
      <c r="C131" s="4" t="s">
        <v>17</v>
      </c>
      <c r="D131" s="4" t="str">
        <f>D130</f>
        <v>Herramientas</v>
      </c>
      <c r="E131" s="4">
        <v>55</v>
      </c>
      <c r="F131" s="6">
        <v>2059600</v>
      </c>
      <c r="G131" s="175"/>
      <c r="H131" s="180">
        <f t="shared" si="34"/>
        <v>1957100</v>
      </c>
    </row>
    <row r="132" spans="1:8" x14ac:dyDescent="0.2">
      <c r="A132" s="4" t="str">
        <f t="shared" si="35"/>
        <v>NV</v>
      </c>
      <c r="B132" s="4" t="str">
        <f t="shared" si="36"/>
        <v>Minorista</v>
      </c>
      <c r="C132" s="4" t="s">
        <v>18</v>
      </c>
      <c r="D132" s="4" t="s">
        <v>19</v>
      </c>
      <c r="E132" s="4">
        <v>345</v>
      </c>
      <c r="F132" s="6">
        <v>1957100</v>
      </c>
      <c r="G132" s="175"/>
      <c r="H132" s="180">
        <f t="shared" si="34"/>
        <v>2220500</v>
      </c>
    </row>
    <row r="133" spans="1:8" x14ac:dyDescent="0.2">
      <c r="A133" s="4" t="str">
        <f t="shared" si="35"/>
        <v>NV</v>
      </c>
      <c r="B133" s="4" t="str">
        <f t="shared" si="36"/>
        <v>Minorista</v>
      </c>
      <c r="C133" s="4" t="s">
        <v>15</v>
      </c>
      <c r="D133" s="4" t="str">
        <f>D132</f>
        <v>Flores</v>
      </c>
      <c r="E133" s="4">
        <v>70</v>
      </c>
      <c r="F133" s="6">
        <v>2220500</v>
      </c>
      <c r="G133" s="175"/>
      <c r="H133" s="180">
        <f t="shared" si="34"/>
        <v>3956200</v>
      </c>
    </row>
    <row r="134" spans="1:8" x14ac:dyDescent="0.2">
      <c r="A134" s="4" t="str">
        <f t="shared" si="35"/>
        <v>NV</v>
      </c>
      <c r="B134" s="4" t="str">
        <f t="shared" si="36"/>
        <v>Minorista</v>
      </c>
      <c r="C134" s="4" t="s">
        <v>18</v>
      </c>
      <c r="D134" s="4" t="s">
        <v>20</v>
      </c>
      <c r="E134" s="4">
        <v>50</v>
      </c>
      <c r="F134" s="6">
        <v>3956200</v>
      </c>
      <c r="G134" s="175"/>
      <c r="H134" s="180">
        <f t="shared" si="34"/>
        <v>1758600</v>
      </c>
    </row>
    <row r="135" spans="1:8" x14ac:dyDescent="0.2">
      <c r="A135" s="4" t="str">
        <f t="shared" si="35"/>
        <v>NV</v>
      </c>
      <c r="B135" s="4" t="str">
        <f t="shared" si="36"/>
        <v>Minorista</v>
      </c>
      <c r="C135" s="4" t="s">
        <v>15</v>
      </c>
      <c r="D135" s="4" t="str">
        <f t="shared" ref="D135:D136" si="37">D134</f>
        <v>Libros</v>
      </c>
      <c r="E135" s="4">
        <v>15</v>
      </c>
      <c r="F135" s="6">
        <v>1758600</v>
      </c>
      <c r="G135" s="175"/>
      <c r="H135" s="180">
        <f t="shared" si="34"/>
        <v>2325200</v>
      </c>
    </row>
    <row r="136" spans="1:8" x14ac:dyDescent="0.2">
      <c r="A136" s="4" t="str">
        <f t="shared" si="35"/>
        <v>NV</v>
      </c>
      <c r="B136" s="4" t="str">
        <f t="shared" si="36"/>
        <v>Minorista</v>
      </c>
      <c r="C136" s="4" t="s">
        <v>17</v>
      </c>
      <c r="D136" s="4" t="str">
        <f t="shared" si="37"/>
        <v>Libros</v>
      </c>
      <c r="E136" s="4">
        <v>20</v>
      </c>
      <c r="F136" s="6">
        <v>2325200</v>
      </c>
      <c r="G136" s="175"/>
      <c r="H136" s="180">
        <f t="shared" si="34"/>
        <v>1800500</v>
      </c>
    </row>
    <row r="137" spans="1:8" x14ac:dyDescent="0.2">
      <c r="A137" s="4" t="str">
        <f t="shared" si="35"/>
        <v>NV</v>
      </c>
      <c r="B137" s="4" t="str">
        <f t="shared" si="36"/>
        <v>Minorista</v>
      </c>
      <c r="C137" s="4" t="s">
        <v>15</v>
      </c>
      <c r="D137" s="4" t="s">
        <v>22</v>
      </c>
      <c r="E137" s="4">
        <v>85</v>
      </c>
      <c r="F137" s="6">
        <v>1800500</v>
      </c>
      <c r="G137" s="175"/>
      <c r="H137" s="180">
        <f t="shared" si="34"/>
        <v>2022000</v>
      </c>
    </row>
    <row r="138" spans="1:8" x14ac:dyDescent="0.2">
      <c r="A138" s="4" t="str">
        <f t="shared" si="35"/>
        <v>NV</v>
      </c>
      <c r="B138" s="4" t="str">
        <f t="shared" si="36"/>
        <v>Minorista</v>
      </c>
      <c r="C138" s="4" t="s">
        <v>17</v>
      </c>
      <c r="D138" s="4" t="str">
        <f>D137</f>
        <v>Hierbas</v>
      </c>
      <c r="E138" s="4">
        <v>70</v>
      </c>
      <c r="F138" s="6">
        <v>2022000</v>
      </c>
      <c r="G138" s="175"/>
      <c r="H138" s="180">
        <f t="shared" si="34"/>
        <v>1800500</v>
      </c>
    </row>
    <row r="139" spans="1:8" x14ac:dyDescent="0.2">
      <c r="A139" s="4" t="str">
        <f t="shared" si="35"/>
        <v>NV</v>
      </c>
      <c r="B139" s="4" t="str">
        <f t="shared" si="36"/>
        <v>Minorista</v>
      </c>
      <c r="C139" s="4" t="s">
        <v>15</v>
      </c>
      <c r="D139" s="4" t="s">
        <v>23</v>
      </c>
      <c r="E139" s="4">
        <v>80</v>
      </c>
      <c r="F139" s="6">
        <v>1800500</v>
      </c>
      <c r="G139" s="175"/>
      <c r="H139" s="180">
        <f t="shared" si="34"/>
        <v>3104500</v>
      </c>
    </row>
    <row r="140" spans="1:8" x14ac:dyDescent="0.2">
      <c r="A140" s="4" t="str">
        <f t="shared" si="35"/>
        <v>NV</v>
      </c>
      <c r="B140" s="4" t="str">
        <f t="shared" si="36"/>
        <v>Minorista</v>
      </c>
      <c r="C140" s="4" t="s">
        <v>17</v>
      </c>
      <c r="D140" s="4" t="str">
        <f>D139</f>
        <v>Arbustos</v>
      </c>
      <c r="E140" s="4">
        <v>30</v>
      </c>
      <c r="F140" s="6">
        <v>3104500</v>
      </c>
      <c r="G140" s="175"/>
      <c r="H140" s="180">
        <f t="shared" si="34"/>
        <v>2568100</v>
      </c>
    </row>
    <row r="141" spans="1:8" x14ac:dyDescent="0.2">
      <c r="A141" s="4" t="str">
        <f t="shared" si="35"/>
        <v>NV</v>
      </c>
      <c r="B141" s="4" t="str">
        <f t="shared" si="36"/>
        <v>Minorista</v>
      </c>
      <c r="C141" s="4" t="s">
        <v>15</v>
      </c>
      <c r="D141" s="4" t="s">
        <v>24</v>
      </c>
      <c r="E141" s="4">
        <v>80</v>
      </c>
      <c r="F141" s="6">
        <v>2568100</v>
      </c>
      <c r="G141" s="175"/>
      <c r="H141" s="180">
        <f t="shared" si="34"/>
        <v>2279000</v>
      </c>
    </row>
    <row r="142" spans="1:8" x14ac:dyDescent="0.2">
      <c r="A142" s="4" t="str">
        <f t="shared" si="35"/>
        <v>NV</v>
      </c>
      <c r="B142" s="4" t="str">
        <f t="shared" si="36"/>
        <v>Minorista</v>
      </c>
      <c r="C142" s="4" t="s">
        <v>17</v>
      </c>
      <c r="D142" s="4" t="str">
        <f>D141</f>
        <v>Frutas</v>
      </c>
      <c r="E142" s="4">
        <v>65</v>
      </c>
      <c r="F142" s="6">
        <v>2279000</v>
      </c>
      <c r="G142" s="175"/>
      <c r="H142" s="180">
        <f t="shared" si="34"/>
        <v>1600000</v>
      </c>
    </row>
    <row r="143" spans="1:8" x14ac:dyDescent="0.2">
      <c r="A143" s="4" t="s">
        <v>30</v>
      </c>
      <c r="B143" s="4" t="s">
        <v>25</v>
      </c>
      <c r="C143" s="4" t="s">
        <v>15</v>
      </c>
      <c r="D143" s="4" t="s">
        <v>16</v>
      </c>
      <c r="E143" s="4">
        <v>64</v>
      </c>
      <c r="F143" s="6">
        <v>1600000</v>
      </c>
      <c r="G143" s="175"/>
      <c r="H143" s="180">
        <f t="shared" si="34"/>
        <v>1819000</v>
      </c>
    </row>
    <row r="144" spans="1:8" x14ac:dyDescent="0.2">
      <c r="A144" s="4" t="str">
        <f t="shared" ref="A144:A155" si="38">A143</f>
        <v>UT</v>
      </c>
      <c r="B144" s="4" t="str">
        <f t="shared" ref="B144:B154" si="39">B143</f>
        <v>Mayorista</v>
      </c>
      <c r="C144" s="4" t="s">
        <v>17</v>
      </c>
      <c r="D144" s="4" t="str">
        <f>D143</f>
        <v>Herramientas</v>
      </c>
      <c r="E144" s="4">
        <v>124</v>
      </c>
      <c r="F144" s="6">
        <v>1819000</v>
      </c>
      <c r="G144" s="175"/>
      <c r="H144" s="180">
        <f t="shared" si="34"/>
        <v>2156500</v>
      </c>
    </row>
    <row r="145" spans="1:8" x14ac:dyDescent="0.2">
      <c r="A145" s="4" t="str">
        <f t="shared" si="38"/>
        <v>UT</v>
      </c>
      <c r="B145" s="4" t="str">
        <f t="shared" si="39"/>
        <v>Mayorista</v>
      </c>
      <c r="C145" s="4" t="s">
        <v>18</v>
      </c>
      <c r="D145" s="4" t="s">
        <v>19</v>
      </c>
      <c r="E145" s="4">
        <v>40</v>
      </c>
      <c r="F145" s="6">
        <v>2156500</v>
      </c>
      <c r="G145" s="175"/>
      <c r="H145" s="180">
        <f t="shared" si="34"/>
        <v>1105000</v>
      </c>
    </row>
    <row r="146" spans="1:8" x14ac:dyDescent="0.2">
      <c r="A146" s="4" t="str">
        <f t="shared" si="38"/>
        <v>UT</v>
      </c>
      <c r="B146" s="4" t="str">
        <f t="shared" si="39"/>
        <v>Mayorista</v>
      </c>
      <c r="C146" s="4" t="s">
        <v>15</v>
      </c>
      <c r="D146" s="4" t="str">
        <f>D145</f>
        <v>Flores</v>
      </c>
      <c r="E146" s="4">
        <v>50</v>
      </c>
      <c r="F146" s="6">
        <v>1105000</v>
      </c>
      <c r="G146" s="175"/>
      <c r="H146" s="180">
        <f t="shared" si="34"/>
        <v>1359600</v>
      </c>
    </row>
    <row r="147" spans="1:8" x14ac:dyDescent="0.2">
      <c r="A147" s="4" t="str">
        <f t="shared" si="38"/>
        <v>UT</v>
      </c>
      <c r="B147" s="4" t="str">
        <f t="shared" si="39"/>
        <v>Mayorista</v>
      </c>
      <c r="C147" s="4" t="s">
        <v>18</v>
      </c>
      <c r="D147" s="4" t="s">
        <v>20</v>
      </c>
      <c r="E147" s="4">
        <v>25</v>
      </c>
      <c r="F147" s="6">
        <v>1359600</v>
      </c>
      <c r="G147" s="175"/>
      <c r="H147" s="180">
        <f t="shared" si="34"/>
        <v>1785200</v>
      </c>
    </row>
    <row r="148" spans="1:8" x14ac:dyDescent="0.2">
      <c r="A148" s="4" t="str">
        <f t="shared" si="38"/>
        <v>UT</v>
      </c>
      <c r="B148" s="4" t="str">
        <f t="shared" si="39"/>
        <v>Mayorista</v>
      </c>
      <c r="C148" s="4" t="s">
        <v>15</v>
      </c>
      <c r="D148" s="4" t="str">
        <f>D147</f>
        <v>Libros</v>
      </c>
      <c r="E148" s="4">
        <v>15</v>
      </c>
      <c r="F148" s="6">
        <v>1785200</v>
      </c>
      <c r="G148" s="175"/>
      <c r="H148" s="180">
        <f t="shared" si="34"/>
        <v>1965200</v>
      </c>
    </row>
    <row r="149" spans="1:8" x14ac:dyDescent="0.2">
      <c r="A149" s="4" t="str">
        <f t="shared" si="38"/>
        <v>UT</v>
      </c>
      <c r="B149" s="4" t="str">
        <f t="shared" si="39"/>
        <v>Mayorista</v>
      </c>
      <c r="C149" s="4" t="s">
        <v>15</v>
      </c>
      <c r="D149" s="4" t="s">
        <v>22</v>
      </c>
      <c r="E149" s="4">
        <v>75</v>
      </c>
      <c r="F149" s="6">
        <v>1965200</v>
      </c>
      <c r="G149" s="175"/>
      <c r="H149" s="180">
        <f t="shared" si="34"/>
        <v>1588900</v>
      </c>
    </row>
    <row r="150" spans="1:8" x14ac:dyDescent="0.2">
      <c r="A150" s="4" t="str">
        <f t="shared" si="38"/>
        <v>UT</v>
      </c>
      <c r="B150" s="4" t="str">
        <f t="shared" si="39"/>
        <v>Mayorista</v>
      </c>
      <c r="C150" s="4" t="s">
        <v>17</v>
      </c>
      <c r="D150" s="4" t="str">
        <f>D149</f>
        <v>Hierbas</v>
      </c>
      <c r="E150" s="4">
        <v>160</v>
      </c>
      <c r="F150" s="6">
        <v>1588900</v>
      </c>
      <c r="G150" s="175"/>
      <c r="H150" s="180">
        <f t="shared" si="34"/>
        <v>1056200</v>
      </c>
    </row>
    <row r="151" spans="1:8" x14ac:dyDescent="0.2">
      <c r="A151" s="4" t="str">
        <f t="shared" si="38"/>
        <v>UT</v>
      </c>
      <c r="B151" s="4" t="str">
        <f t="shared" si="39"/>
        <v>Mayorista</v>
      </c>
      <c r="C151" s="4" t="s">
        <v>15</v>
      </c>
      <c r="D151" s="4" t="s">
        <v>23</v>
      </c>
      <c r="E151" s="4">
        <v>45</v>
      </c>
      <c r="F151" s="6">
        <v>1056200</v>
      </c>
      <c r="G151" s="175"/>
      <c r="H151" s="180">
        <f t="shared" si="34"/>
        <v>1189600</v>
      </c>
    </row>
    <row r="152" spans="1:8" x14ac:dyDescent="0.2">
      <c r="A152" s="4" t="str">
        <f t="shared" si="38"/>
        <v>UT</v>
      </c>
      <c r="B152" s="4" t="str">
        <f t="shared" si="39"/>
        <v>Mayorista</v>
      </c>
      <c r="C152" s="4" t="s">
        <v>17</v>
      </c>
      <c r="D152" s="4" t="str">
        <f>D151</f>
        <v>Arbustos</v>
      </c>
      <c r="E152" s="4">
        <v>35</v>
      </c>
      <c r="F152" s="6">
        <v>1189600</v>
      </c>
      <c r="G152" s="175"/>
      <c r="H152" s="180">
        <f t="shared" si="34"/>
        <v>1053200</v>
      </c>
    </row>
    <row r="153" spans="1:8" x14ac:dyDescent="0.2">
      <c r="A153" s="4" t="str">
        <f t="shared" si="38"/>
        <v>UT</v>
      </c>
      <c r="B153" s="4" t="str">
        <f t="shared" si="39"/>
        <v>Mayorista</v>
      </c>
      <c r="C153" s="4" t="s">
        <v>15</v>
      </c>
      <c r="D153" s="4" t="s">
        <v>24</v>
      </c>
      <c r="E153" s="4">
        <v>270</v>
      </c>
      <c r="F153" s="6">
        <v>1053200</v>
      </c>
      <c r="G153" s="175"/>
      <c r="H153" s="180">
        <f t="shared" si="34"/>
        <v>1259600</v>
      </c>
    </row>
    <row r="154" spans="1:8" x14ac:dyDescent="0.2">
      <c r="A154" s="4" t="str">
        <f t="shared" si="38"/>
        <v>UT</v>
      </c>
      <c r="B154" s="4" t="str">
        <f t="shared" si="39"/>
        <v>Mayorista</v>
      </c>
      <c r="C154" s="4" t="s">
        <v>17</v>
      </c>
      <c r="D154" s="4" t="str">
        <f>D153</f>
        <v>Frutas</v>
      </c>
      <c r="E154" s="4">
        <v>120</v>
      </c>
      <c r="F154" s="6">
        <v>1259600</v>
      </c>
      <c r="G154" s="175"/>
      <c r="H154" s="180">
        <f t="shared" si="34"/>
        <v>2088800</v>
      </c>
    </row>
    <row r="155" spans="1:8" x14ac:dyDescent="0.2">
      <c r="A155" s="4" t="str">
        <f t="shared" si="38"/>
        <v>UT</v>
      </c>
      <c r="B155" s="4" t="s">
        <v>25</v>
      </c>
      <c r="C155" s="4" t="s">
        <v>15</v>
      </c>
      <c r="D155" s="4" t="s">
        <v>16</v>
      </c>
      <c r="E155" s="4">
        <v>160</v>
      </c>
      <c r="F155" s="6">
        <v>2088800</v>
      </c>
      <c r="G155" s="175"/>
      <c r="H155" s="180">
        <f t="shared" si="34"/>
        <v>2250200</v>
      </c>
    </row>
    <row r="156" spans="1:8" x14ac:dyDescent="0.2">
      <c r="A156" s="4" t="str">
        <f t="shared" ref="A156:A167" si="40">A155</f>
        <v>UT</v>
      </c>
      <c r="B156" s="4" t="str">
        <f t="shared" ref="B156:B167" si="41">B155</f>
        <v>Mayorista</v>
      </c>
      <c r="C156" s="4" t="s">
        <v>17</v>
      </c>
      <c r="D156" s="4" t="str">
        <f>D155</f>
        <v>Herramientas</v>
      </c>
      <c r="E156" s="4">
        <v>85</v>
      </c>
      <c r="F156" s="6">
        <v>2250200</v>
      </c>
      <c r="G156" s="175"/>
      <c r="H156" s="180">
        <f t="shared" si="34"/>
        <v>2365800</v>
      </c>
    </row>
    <row r="157" spans="1:8" x14ac:dyDescent="0.2">
      <c r="A157" s="4" t="str">
        <f t="shared" si="40"/>
        <v>UT</v>
      </c>
      <c r="B157" s="4" t="str">
        <f t="shared" si="41"/>
        <v>Mayorista</v>
      </c>
      <c r="C157" s="4" t="s">
        <v>18</v>
      </c>
      <c r="D157" s="4" t="s">
        <v>19</v>
      </c>
      <c r="E157" s="4">
        <v>690</v>
      </c>
      <c r="F157" s="6">
        <v>2365800</v>
      </c>
      <c r="G157" s="175"/>
      <c r="H157" s="180">
        <f t="shared" si="34"/>
        <v>1865300</v>
      </c>
    </row>
    <row r="158" spans="1:8" x14ac:dyDescent="0.2">
      <c r="A158" s="4" t="str">
        <f t="shared" si="40"/>
        <v>UT</v>
      </c>
      <c r="B158" s="4" t="str">
        <f t="shared" si="41"/>
        <v>Mayorista</v>
      </c>
      <c r="C158" s="4" t="s">
        <v>15</v>
      </c>
      <c r="D158" s="4" t="str">
        <f>D157</f>
        <v>Flores</v>
      </c>
      <c r="E158" s="4">
        <v>270</v>
      </c>
      <c r="F158" s="6">
        <v>1865300</v>
      </c>
      <c r="G158" s="175"/>
      <c r="H158" s="180">
        <f t="shared" si="34"/>
        <v>1163900</v>
      </c>
    </row>
    <row r="159" spans="1:8" x14ac:dyDescent="0.2">
      <c r="A159" s="4" t="str">
        <f t="shared" si="40"/>
        <v>UT</v>
      </c>
      <c r="B159" s="4" t="str">
        <f t="shared" si="41"/>
        <v>Mayorista</v>
      </c>
      <c r="C159" s="4" t="s">
        <v>18</v>
      </c>
      <c r="D159" s="4" t="s">
        <v>20</v>
      </c>
      <c r="E159" s="4">
        <v>435</v>
      </c>
      <c r="F159" s="6">
        <v>1163900</v>
      </c>
      <c r="G159" s="175"/>
      <c r="H159" s="180">
        <f t="shared" si="34"/>
        <v>1985300</v>
      </c>
    </row>
    <row r="160" spans="1:8" x14ac:dyDescent="0.2">
      <c r="A160" s="4" t="str">
        <f t="shared" si="40"/>
        <v>UT</v>
      </c>
      <c r="B160" s="4" t="str">
        <f t="shared" si="41"/>
        <v>Mayorista</v>
      </c>
      <c r="C160" s="4" t="s">
        <v>15</v>
      </c>
      <c r="D160" s="4" t="str">
        <f t="shared" ref="D160:D161" si="42">D159</f>
        <v>Libros</v>
      </c>
      <c r="E160" s="4">
        <v>25</v>
      </c>
      <c r="F160" s="6">
        <v>1985300</v>
      </c>
      <c r="G160" s="175"/>
      <c r="H160" s="180">
        <f t="shared" si="34"/>
        <v>1847000</v>
      </c>
    </row>
    <row r="161" spans="1:8" x14ac:dyDescent="0.2">
      <c r="A161" s="4" t="str">
        <f t="shared" si="40"/>
        <v>UT</v>
      </c>
      <c r="B161" s="4" t="str">
        <f t="shared" si="41"/>
        <v>Mayorista</v>
      </c>
      <c r="C161" s="4" t="s">
        <v>17</v>
      </c>
      <c r="D161" s="4" t="str">
        <f t="shared" si="42"/>
        <v>Libros</v>
      </c>
      <c r="E161" s="4">
        <v>925</v>
      </c>
      <c r="F161" s="6">
        <v>1847000</v>
      </c>
      <c r="G161" s="175"/>
      <c r="H161" s="180">
        <f t="shared" si="34"/>
        <v>2605500</v>
      </c>
    </row>
    <row r="162" spans="1:8" x14ac:dyDescent="0.2">
      <c r="A162" s="4" t="str">
        <f t="shared" si="40"/>
        <v>UT</v>
      </c>
      <c r="B162" s="4" t="str">
        <f t="shared" si="41"/>
        <v>Mayorista</v>
      </c>
      <c r="C162" s="4" t="s">
        <v>15</v>
      </c>
      <c r="D162" s="4" t="s">
        <v>22</v>
      </c>
      <c r="E162" s="4">
        <v>285</v>
      </c>
      <c r="F162" s="6">
        <v>2605500</v>
      </c>
      <c r="G162" s="175"/>
      <c r="H162" s="180">
        <f t="shared" ref="H162:H180" si="43">F163-G163</f>
        <v>3156200</v>
      </c>
    </row>
    <row r="163" spans="1:8" x14ac:dyDescent="0.2">
      <c r="A163" s="4" t="str">
        <f t="shared" si="40"/>
        <v>UT</v>
      </c>
      <c r="B163" s="4" t="str">
        <f t="shared" si="41"/>
        <v>Mayorista</v>
      </c>
      <c r="C163" s="4" t="s">
        <v>17</v>
      </c>
      <c r="D163" s="4" t="str">
        <f>D162</f>
        <v>Hierbas</v>
      </c>
      <c r="E163" s="4">
        <v>150</v>
      </c>
      <c r="F163" s="6">
        <v>3156200</v>
      </c>
      <c r="G163" s="175"/>
      <c r="H163" s="180">
        <f t="shared" si="43"/>
        <v>3305600</v>
      </c>
    </row>
    <row r="164" spans="1:8" x14ac:dyDescent="0.2">
      <c r="A164" s="4" t="str">
        <f t="shared" si="40"/>
        <v>UT</v>
      </c>
      <c r="B164" s="4" t="str">
        <f t="shared" si="41"/>
        <v>Mayorista</v>
      </c>
      <c r="C164" s="4" t="s">
        <v>15</v>
      </c>
      <c r="D164" s="4" t="s">
        <v>23</v>
      </c>
      <c r="E164" s="4">
        <v>660</v>
      </c>
      <c r="F164" s="6">
        <v>3305600</v>
      </c>
      <c r="G164" s="175"/>
      <c r="H164" s="180">
        <f t="shared" si="43"/>
        <v>3025900</v>
      </c>
    </row>
    <row r="165" spans="1:8" x14ac:dyDescent="0.2">
      <c r="A165" s="4" t="str">
        <f t="shared" si="40"/>
        <v>UT</v>
      </c>
      <c r="B165" s="4" t="str">
        <f t="shared" si="41"/>
        <v>Mayorista</v>
      </c>
      <c r="C165" s="4" t="s">
        <v>17</v>
      </c>
      <c r="D165" s="4" t="str">
        <f>D164</f>
        <v>Arbustos</v>
      </c>
      <c r="E165" s="4">
        <v>570</v>
      </c>
      <c r="F165" s="6">
        <v>3025900</v>
      </c>
      <c r="G165" s="175"/>
      <c r="H165" s="180">
        <f t="shared" si="43"/>
        <v>1569800</v>
      </c>
    </row>
    <row r="166" spans="1:8" x14ac:dyDescent="0.2">
      <c r="A166" s="4" t="str">
        <f t="shared" si="40"/>
        <v>UT</v>
      </c>
      <c r="B166" s="4" t="str">
        <f t="shared" si="41"/>
        <v>Mayorista</v>
      </c>
      <c r="C166" s="4" t="s">
        <v>15</v>
      </c>
      <c r="D166" s="4" t="s">
        <v>24</v>
      </c>
      <c r="E166" s="4">
        <v>300</v>
      </c>
      <c r="F166" s="6">
        <v>1569800</v>
      </c>
      <c r="G166" s="175"/>
      <c r="H166" s="180">
        <f t="shared" si="43"/>
        <v>2155500</v>
      </c>
    </row>
    <row r="167" spans="1:8" x14ac:dyDescent="0.2">
      <c r="A167" s="4" t="str">
        <f t="shared" si="40"/>
        <v>UT</v>
      </c>
      <c r="B167" s="4" t="str">
        <f t="shared" si="41"/>
        <v>Mayorista</v>
      </c>
      <c r="C167" s="4" t="s">
        <v>17</v>
      </c>
      <c r="D167" s="4" t="str">
        <f>D166</f>
        <v>Frutas</v>
      </c>
      <c r="E167" s="4">
        <v>240</v>
      </c>
      <c r="F167" s="6">
        <v>2155500</v>
      </c>
      <c r="G167" s="175"/>
      <c r="H167" s="180">
        <f t="shared" si="43"/>
        <v>3056800</v>
      </c>
    </row>
    <row r="168" spans="1:8" x14ac:dyDescent="0.2">
      <c r="A168" s="4" t="s">
        <v>31</v>
      </c>
      <c r="B168" s="4" t="s">
        <v>14</v>
      </c>
      <c r="C168" s="4" t="s">
        <v>15</v>
      </c>
      <c r="D168" s="4" t="s">
        <v>16</v>
      </c>
      <c r="E168" s="4">
        <v>56</v>
      </c>
      <c r="F168" s="6">
        <v>3056800</v>
      </c>
      <c r="G168" s="175"/>
      <c r="H168" s="180">
        <f t="shared" si="43"/>
        <v>2059600</v>
      </c>
    </row>
    <row r="169" spans="1:8" x14ac:dyDescent="0.2">
      <c r="A169" s="4" t="str">
        <f t="shared" ref="A169:A180" si="44">A168</f>
        <v>ID</v>
      </c>
      <c r="B169" s="4" t="str">
        <f t="shared" ref="B169:B180" si="45">B168</f>
        <v>Minorista</v>
      </c>
      <c r="C169" s="4" t="s">
        <v>17</v>
      </c>
      <c r="D169" s="4" t="str">
        <f>D168</f>
        <v>Herramientas</v>
      </c>
      <c r="E169" s="4">
        <v>64</v>
      </c>
      <c r="F169" s="6">
        <v>2059600</v>
      </c>
      <c r="G169" s="175"/>
      <c r="H169" s="180">
        <f t="shared" si="43"/>
        <v>1957100</v>
      </c>
    </row>
    <row r="170" spans="1:8" x14ac:dyDescent="0.2">
      <c r="A170" s="4" t="str">
        <f t="shared" si="44"/>
        <v>ID</v>
      </c>
      <c r="B170" s="4" t="str">
        <f t="shared" si="45"/>
        <v>Minorista</v>
      </c>
      <c r="C170" s="4" t="s">
        <v>18</v>
      </c>
      <c r="D170" s="4" t="s">
        <v>19</v>
      </c>
      <c r="E170" s="4">
        <v>75</v>
      </c>
      <c r="F170" s="6">
        <v>1957100</v>
      </c>
      <c r="G170" s="175"/>
      <c r="H170" s="180">
        <f t="shared" si="43"/>
        <v>2220500</v>
      </c>
    </row>
    <row r="171" spans="1:8" x14ac:dyDescent="0.2">
      <c r="A171" s="4" t="str">
        <f t="shared" si="44"/>
        <v>ID</v>
      </c>
      <c r="B171" s="4" t="str">
        <f t="shared" si="45"/>
        <v>Minorista</v>
      </c>
      <c r="C171" s="4" t="s">
        <v>15</v>
      </c>
      <c r="D171" s="4" t="str">
        <f>D170</f>
        <v>Flores</v>
      </c>
      <c r="E171" s="4">
        <v>90</v>
      </c>
      <c r="F171" s="6">
        <v>2220500</v>
      </c>
      <c r="G171" s="175"/>
      <c r="H171" s="180">
        <f t="shared" si="43"/>
        <v>3956200</v>
      </c>
    </row>
    <row r="172" spans="1:8" x14ac:dyDescent="0.2">
      <c r="A172" s="4" t="str">
        <f t="shared" si="44"/>
        <v>ID</v>
      </c>
      <c r="B172" s="4" t="str">
        <f t="shared" si="45"/>
        <v>Minorista</v>
      </c>
      <c r="C172" s="4" t="s">
        <v>18</v>
      </c>
      <c r="D172" s="4" t="s">
        <v>20</v>
      </c>
      <c r="E172" s="4">
        <v>28</v>
      </c>
      <c r="F172" s="6">
        <v>3956200</v>
      </c>
      <c r="G172" s="175"/>
      <c r="H172" s="180">
        <f t="shared" si="43"/>
        <v>1758600</v>
      </c>
    </row>
    <row r="173" spans="1:8" x14ac:dyDescent="0.2">
      <c r="A173" s="4" t="str">
        <f t="shared" si="44"/>
        <v>ID</v>
      </c>
      <c r="B173" s="4" t="str">
        <f t="shared" si="45"/>
        <v>Minorista</v>
      </c>
      <c r="C173" s="4" t="s">
        <v>15</v>
      </c>
      <c r="D173" s="4" t="str">
        <f t="shared" ref="D173:D174" si="46">D172</f>
        <v>Libros</v>
      </c>
      <c r="E173" s="4">
        <v>230</v>
      </c>
      <c r="F173" s="6">
        <v>1758600</v>
      </c>
      <c r="G173" s="175"/>
      <c r="H173" s="180">
        <f t="shared" si="43"/>
        <v>2325200</v>
      </c>
    </row>
    <row r="174" spans="1:8" x14ac:dyDescent="0.2">
      <c r="A174" s="4" t="str">
        <f t="shared" si="44"/>
        <v>ID</v>
      </c>
      <c r="B174" s="4" t="str">
        <f t="shared" si="45"/>
        <v>Minorista</v>
      </c>
      <c r="C174" s="4" t="s">
        <v>17</v>
      </c>
      <c r="D174" s="4" t="str">
        <f t="shared" si="46"/>
        <v>Libros</v>
      </c>
      <c r="E174" s="4">
        <v>272</v>
      </c>
      <c r="F174" s="6">
        <v>2325200</v>
      </c>
      <c r="G174" s="175"/>
      <c r="H174" s="180">
        <f t="shared" si="43"/>
        <v>1800500</v>
      </c>
    </row>
    <row r="175" spans="1:8" x14ac:dyDescent="0.2">
      <c r="A175" s="4" t="str">
        <f t="shared" si="44"/>
        <v>ID</v>
      </c>
      <c r="B175" s="4" t="str">
        <f t="shared" si="45"/>
        <v>Minorista</v>
      </c>
      <c r="C175" s="4" t="s">
        <v>15</v>
      </c>
      <c r="D175" s="4" t="s">
        <v>22</v>
      </c>
      <c r="E175" s="4">
        <v>55</v>
      </c>
      <c r="F175" s="6">
        <v>1800500</v>
      </c>
      <c r="G175" s="175"/>
      <c r="H175" s="180">
        <f t="shared" si="43"/>
        <v>2022000</v>
      </c>
    </row>
    <row r="176" spans="1:8" x14ac:dyDescent="0.2">
      <c r="A176" s="4" t="str">
        <f t="shared" si="44"/>
        <v>ID</v>
      </c>
      <c r="B176" s="4" t="str">
        <f t="shared" si="45"/>
        <v>Minorista</v>
      </c>
      <c r="C176" s="4" t="s">
        <v>17</v>
      </c>
      <c r="D176" s="4" t="str">
        <f>D175</f>
        <v>Hierbas</v>
      </c>
      <c r="E176" s="4">
        <v>65</v>
      </c>
      <c r="F176" s="6">
        <v>2022000</v>
      </c>
      <c r="G176" s="175"/>
      <c r="H176" s="180">
        <f t="shared" si="43"/>
        <v>1800500</v>
      </c>
    </row>
    <row r="177" spans="1:8" x14ac:dyDescent="0.2">
      <c r="A177" s="4" t="str">
        <f t="shared" si="44"/>
        <v>ID</v>
      </c>
      <c r="B177" s="4" t="str">
        <f t="shared" si="45"/>
        <v>Minorista</v>
      </c>
      <c r="C177" s="4" t="s">
        <v>15</v>
      </c>
      <c r="D177" s="4" t="s">
        <v>23</v>
      </c>
      <c r="E177" s="4">
        <v>75</v>
      </c>
      <c r="F177" s="6">
        <v>1800500</v>
      </c>
      <c r="G177" s="175"/>
      <c r="H177" s="180">
        <f t="shared" si="43"/>
        <v>3104500</v>
      </c>
    </row>
    <row r="178" spans="1:8" x14ac:dyDescent="0.2">
      <c r="A178" s="4" t="str">
        <f t="shared" si="44"/>
        <v>ID</v>
      </c>
      <c r="B178" s="4" t="str">
        <f t="shared" si="45"/>
        <v>Minorista</v>
      </c>
      <c r="C178" s="4" t="s">
        <v>17</v>
      </c>
      <c r="D178" s="4" t="str">
        <f>D177</f>
        <v>Arbustos</v>
      </c>
      <c r="E178" s="4">
        <v>70</v>
      </c>
      <c r="F178" s="6">
        <v>3104500</v>
      </c>
      <c r="G178" s="175"/>
      <c r="H178" s="180">
        <f t="shared" si="43"/>
        <v>2568100</v>
      </c>
    </row>
    <row r="179" spans="1:8" x14ac:dyDescent="0.2">
      <c r="A179" s="4" t="str">
        <f>A178</f>
        <v>ID</v>
      </c>
      <c r="B179" s="4" t="str">
        <f>B178</f>
        <v>Minorista</v>
      </c>
      <c r="C179" s="4" t="s">
        <v>15</v>
      </c>
      <c r="D179" s="4" t="s">
        <v>24</v>
      </c>
      <c r="E179" s="4">
        <v>60</v>
      </c>
      <c r="F179" s="6">
        <v>2568100</v>
      </c>
      <c r="G179" s="175"/>
      <c r="H179" s="180">
        <f t="shared" si="43"/>
        <v>2279000</v>
      </c>
    </row>
    <row r="180" spans="1:8" x14ac:dyDescent="0.2">
      <c r="A180" s="4" t="str">
        <f t="shared" si="44"/>
        <v>ID</v>
      </c>
      <c r="B180" s="4" t="str">
        <f t="shared" si="45"/>
        <v>Minorista</v>
      </c>
      <c r="C180" s="4" t="s">
        <v>17</v>
      </c>
      <c r="D180" s="4" t="str">
        <f>D179</f>
        <v>Frutas</v>
      </c>
      <c r="E180" s="4">
        <v>55</v>
      </c>
      <c r="F180" s="6">
        <v>2279000</v>
      </c>
      <c r="G180" s="175"/>
      <c r="H180" s="180">
        <f t="shared" si="43"/>
        <v>3956200</v>
      </c>
    </row>
    <row r="181" spans="1:8" ht="15" x14ac:dyDescent="0.25">
      <c r="A181" s="176" t="s">
        <v>651</v>
      </c>
      <c r="B181" s="176"/>
      <c r="C181" s="176"/>
      <c r="D181" s="176"/>
      <c r="E181" s="176"/>
      <c r="F181" s="177">
        <f>SUBTOTAL(104,DB_VENTAS[Precio2])</f>
        <v>3956200</v>
      </c>
      <c r="G181" s="178"/>
      <c r="H181" s="178"/>
    </row>
    <row r="182" spans="1:8" x14ac:dyDescent="0.2">
      <c r="F182" s="6"/>
    </row>
    <row r="183" spans="1:8" x14ac:dyDescent="0.2">
      <c r="F183" s="6"/>
    </row>
    <row r="184" spans="1:8" x14ac:dyDescent="0.2">
      <c r="F184" s="6"/>
    </row>
    <row r="185" spans="1:8" x14ac:dyDescent="0.2">
      <c r="F185" s="6"/>
    </row>
    <row r="186" spans="1:8" x14ac:dyDescent="0.2">
      <c r="F186" s="6"/>
    </row>
    <row r="187" spans="1:8" x14ac:dyDescent="0.2">
      <c r="F187" s="6"/>
    </row>
    <row r="188" spans="1:8" x14ac:dyDescent="0.2">
      <c r="F188" s="6"/>
    </row>
    <row r="189" spans="1:8" x14ac:dyDescent="0.2">
      <c r="F189" s="6"/>
    </row>
    <row r="190" spans="1:8" x14ac:dyDescent="0.2">
      <c r="F190" s="6"/>
    </row>
    <row r="191" spans="1:8" x14ac:dyDescent="0.2">
      <c r="F191" s="6"/>
    </row>
    <row r="192" spans="1:8" x14ac:dyDescent="0.2">
      <c r="F192" s="6"/>
    </row>
  </sheetData>
  <customSheetViews>
    <customSheetView guid="{8F741B55-52E7-4171-80C9-10C9D877646A}">
      <selection activeCell="I37" sqref="I37"/>
      <pageMargins left="0.75" right="0.75" top="1" bottom="1" header="0" footer="0"/>
      <headerFooter alignWithMargins="0"/>
    </customSheetView>
  </customSheetViews>
  <phoneticPr fontId="33" type="noConversion"/>
  <pageMargins left="0.75" right="0.75" top="1" bottom="1" header="0" footer="0"/>
  <pageSetup paperSize="9"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62"/>
  <sheetViews>
    <sheetView zoomScaleNormal="100" workbookViewId="0">
      <selection activeCell="T50" sqref="T50"/>
    </sheetView>
  </sheetViews>
  <sheetFormatPr baseColWidth="10" defaultColWidth="11.42578125" defaultRowHeight="12.75" outlineLevelRow="2" outlineLevelCol="2" x14ac:dyDescent="0.2"/>
  <cols>
    <col min="1" max="1" width="12.28515625" style="4" customWidth="1"/>
    <col min="2" max="2" width="15.28515625" style="4" customWidth="1"/>
    <col min="3" max="3" width="12.28515625" style="4" customWidth="1"/>
    <col min="4" max="6" width="12.28515625" style="4" hidden="1" customWidth="1" outlineLevel="2"/>
    <col min="7" max="7" width="12.28515625" style="4" customWidth="1" outlineLevel="1" collapsed="1"/>
    <col min="8" max="9" width="12.28515625" style="4" hidden="1" customWidth="1" outlineLevel="2"/>
    <col min="10" max="10" width="13.28515625" style="4" hidden="1" customWidth="1" outlineLevel="2"/>
    <col min="11" max="11" width="13.28515625" style="4" customWidth="1" outlineLevel="1" collapsed="1"/>
    <col min="12" max="14" width="13.28515625" style="4" hidden="1" customWidth="1" outlineLevel="2"/>
    <col min="15" max="15" width="13.28515625" style="4" customWidth="1" outlineLevel="1" collapsed="1"/>
    <col min="16" max="18" width="13.28515625" style="4" hidden="1" customWidth="1" outlineLevel="2"/>
    <col min="19" max="19" width="13.28515625" style="4" customWidth="1" outlineLevel="1" collapsed="1"/>
    <col min="20" max="22" width="11.42578125" style="4"/>
    <col min="23" max="27" width="13" style="4" customWidth="1"/>
    <col min="28" max="16384" width="11.42578125" style="4"/>
  </cols>
  <sheetData>
    <row r="1" spans="1:27" s="9" customFormat="1" x14ac:dyDescent="0.2">
      <c r="A1" s="8" t="s">
        <v>32</v>
      </c>
      <c r="C1" s="9" t="s">
        <v>33</v>
      </c>
      <c r="D1" s="10">
        <v>37257</v>
      </c>
      <c r="E1" s="10">
        <v>37288</v>
      </c>
      <c r="F1" s="10">
        <v>37316</v>
      </c>
      <c r="G1" s="9" t="s">
        <v>34</v>
      </c>
      <c r="H1" s="10">
        <v>37347</v>
      </c>
      <c r="I1" s="10">
        <v>37377</v>
      </c>
      <c r="J1" s="10">
        <v>37408</v>
      </c>
      <c r="K1" s="9" t="s">
        <v>35</v>
      </c>
      <c r="L1" s="10">
        <v>37438</v>
      </c>
      <c r="M1" s="10">
        <v>37469</v>
      </c>
      <c r="N1" s="10">
        <v>37500</v>
      </c>
      <c r="O1" s="9" t="s">
        <v>36</v>
      </c>
      <c r="P1" s="10">
        <v>37530</v>
      </c>
      <c r="Q1" s="10">
        <v>37561</v>
      </c>
      <c r="R1" s="10">
        <v>37591</v>
      </c>
      <c r="S1" s="9" t="s">
        <v>37</v>
      </c>
      <c r="U1" s="9" t="s">
        <v>38</v>
      </c>
      <c r="W1" s="152" t="s">
        <v>739</v>
      </c>
      <c r="X1" s="67" t="s">
        <v>740</v>
      </c>
      <c r="Y1" s="73"/>
      <c r="Z1" s="73"/>
      <c r="AA1" s="73"/>
    </row>
    <row r="2" spans="1:27" ht="12.6" customHeight="1" x14ac:dyDescent="0.2">
      <c r="A2" s="4" t="s">
        <v>39</v>
      </c>
      <c r="C2" s="11"/>
      <c r="D2" s="4">
        <v>29000</v>
      </c>
      <c r="E2" s="4">
        <v>30000</v>
      </c>
      <c r="F2" s="4">
        <v>31000</v>
      </c>
      <c r="G2" s="4">
        <f>SUM(D2:F2)</f>
        <v>90000</v>
      </c>
      <c r="H2" s="4">
        <v>32000</v>
      </c>
      <c r="I2" s="4">
        <v>33000</v>
      </c>
      <c r="J2" s="4">
        <v>34000</v>
      </c>
      <c r="K2" s="4">
        <f>SUM(H2:J2)</f>
        <v>99000</v>
      </c>
      <c r="L2" s="4">
        <v>35000</v>
      </c>
      <c r="M2" s="4">
        <v>35000</v>
      </c>
      <c r="N2" s="4">
        <v>36000</v>
      </c>
      <c r="O2" s="4">
        <f>SUM(L2:N2)</f>
        <v>106000</v>
      </c>
      <c r="P2" s="4">
        <v>37000</v>
      </c>
      <c r="Q2" s="4">
        <v>38000</v>
      </c>
      <c r="R2" s="4">
        <v>39000</v>
      </c>
      <c r="S2" s="4">
        <f>SUM(P2:R2)</f>
        <v>114000</v>
      </c>
      <c r="U2" s="4">
        <f>SUM(G2+K2+O2+R2)</f>
        <v>334000</v>
      </c>
      <c r="W2" s="152"/>
      <c r="X2" s="67" t="s">
        <v>741</v>
      </c>
      <c r="Y2" s="67"/>
      <c r="Z2" s="67"/>
      <c r="AA2" s="67"/>
    </row>
    <row r="3" spans="1:27" x14ac:dyDescent="0.2">
      <c r="A3" s="4" t="s">
        <v>40</v>
      </c>
      <c r="D3" s="4">
        <v>71000</v>
      </c>
      <c r="E3" s="4">
        <v>73000</v>
      </c>
      <c r="F3" s="4">
        <v>75000</v>
      </c>
      <c r="G3" s="4">
        <f>SUM(D3:F3)</f>
        <v>219000</v>
      </c>
      <c r="H3" s="4">
        <v>77000</v>
      </c>
      <c r="I3" s="4">
        <v>79000</v>
      </c>
      <c r="J3" s="4">
        <v>81000</v>
      </c>
      <c r="K3" s="4">
        <f>SUM(H3:J3)</f>
        <v>237000</v>
      </c>
      <c r="L3" s="4">
        <v>83000</v>
      </c>
      <c r="M3" s="4">
        <v>85000</v>
      </c>
      <c r="N3" s="4">
        <v>87000</v>
      </c>
      <c r="O3" s="4">
        <f>SUM(L3:N3)</f>
        <v>255000</v>
      </c>
      <c r="P3" s="4">
        <v>89000</v>
      </c>
      <c r="Q3" s="4">
        <v>91000</v>
      </c>
      <c r="R3" s="4">
        <v>93000</v>
      </c>
      <c r="S3" s="4">
        <f>SUM(P3:R3)</f>
        <v>273000</v>
      </c>
      <c r="U3" s="4">
        <f>SUM(G3+K3+O3+R3)</f>
        <v>804000</v>
      </c>
      <c r="W3" s="152"/>
      <c r="X3" s="67" t="s">
        <v>742</v>
      </c>
      <c r="Y3" s="67"/>
      <c r="Z3" s="67"/>
      <c r="AA3" s="67"/>
    </row>
    <row r="4" spans="1:27" ht="12.6" customHeight="1" x14ac:dyDescent="0.2">
      <c r="A4" s="4" t="s">
        <v>41</v>
      </c>
      <c r="D4" s="4">
        <f>D3-D62</f>
        <v>26332.9</v>
      </c>
      <c r="E4" s="4">
        <f>E3-E62</f>
        <v>28332.9</v>
      </c>
      <c r="F4" s="4">
        <f>F3-F62</f>
        <v>31570.9</v>
      </c>
      <c r="G4" s="4">
        <f>G3-G62</f>
        <v>87998.7</v>
      </c>
      <c r="H4" s="4">
        <f>H3-H62</f>
        <v>36308.9</v>
      </c>
      <c r="I4" s="4">
        <f>I3-I62</f>
        <v>38046.9</v>
      </c>
      <c r="J4" s="4">
        <f>J3-J62</f>
        <v>37784.9</v>
      </c>
      <c r="K4" s="4">
        <f>K3-K62</f>
        <v>112140.7</v>
      </c>
      <c r="L4" s="4">
        <f>L3-L62</f>
        <v>38522.9</v>
      </c>
      <c r="M4" s="4">
        <f>M3-M62</f>
        <v>40522.9</v>
      </c>
      <c r="N4" s="4">
        <f>N3-N62</f>
        <v>42260.9</v>
      </c>
      <c r="O4" s="4">
        <f>O3-O62</f>
        <v>121306.70000000001</v>
      </c>
      <c r="P4" s="4">
        <f>P3-P62</f>
        <v>-133909.5</v>
      </c>
      <c r="Q4" s="4">
        <f>Q3-Q62</f>
        <v>41736.9</v>
      </c>
      <c r="R4" s="4">
        <f>R3-R62</f>
        <v>50474.9</v>
      </c>
      <c r="S4" s="4">
        <f>S3-S62</f>
        <v>181211.8</v>
      </c>
      <c r="U4" s="4">
        <f>U3-U52</f>
        <v>188964.59999999998</v>
      </c>
      <c r="W4" s="152"/>
      <c r="X4" s="67" t="s">
        <v>743</v>
      </c>
      <c r="Y4" s="67"/>
      <c r="Z4" s="67"/>
      <c r="AA4" s="67"/>
    </row>
    <row r="5" spans="1:27" x14ac:dyDescent="0.2">
      <c r="W5" s="152"/>
      <c r="X5" s="122" t="s">
        <v>744</v>
      </c>
      <c r="Y5" s="67"/>
      <c r="Z5" s="67"/>
      <c r="AA5" s="67"/>
    </row>
    <row r="6" spans="1:27" s="9" customFormat="1" outlineLevel="1" x14ac:dyDescent="0.2">
      <c r="A6" s="9" t="s">
        <v>840</v>
      </c>
      <c r="B6" s="9" t="s">
        <v>841</v>
      </c>
      <c r="C6" s="9" t="s">
        <v>842</v>
      </c>
      <c r="D6" s="9" t="s">
        <v>843</v>
      </c>
      <c r="E6" s="9" t="s">
        <v>844</v>
      </c>
      <c r="F6" s="9" t="s">
        <v>845</v>
      </c>
      <c r="G6" s="9" t="s">
        <v>846</v>
      </c>
      <c r="H6" s="9" t="s">
        <v>847</v>
      </c>
      <c r="I6" s="9" t="s">
        <v>848</v>
      </c>
      <c r="J6" s="9" t="s">
        <v>849</v>
      </c>
      <c r="K6" s="9" t="s">
        <v>850</v>
      </c>
      <c r="L6" s="9" t="s">
        <v>851</v>
      </c>
      <c r="M6" s="9" t="s">
        <v>852</v>
      </c>
      <c r="N6" s="9" t="s">
        <v>853</v>
      </c>
      <c r="O6" s="9" t="s">
        <v>854</v>
      </c>
      <c r="P6" s="9" t="s">
        <v>855</v>
      </c>
      <c r="Q6" s="9" t="s">
        <v>856</v>
      </c>
      <c r="R6" s="9" t="s">
        <v>857</v>
      </c>
      <c r="S6" s="9" t="s">
        <v>858</v>
      </c>
      <c r="T6" s="179" t="s">
        <v>859</v>
      </c>
      <c r="U6" s="179" t="s">
        <v>860</v>
      </c>
      <c r="W6" s="123" t="s">
        <v>745</v>
      </c>
      <c r="X6" s="122" t="s">
        <v>746</v>
      </c>
      <c r="Y6" s="73"/>
      <c r="Z6" s="73"/>
      <c r="AA6" s="73"/>
    </row>
    <row r="7" spans="1:27" outlineLevel="1" x14ac:dyDescent="0.2">
      <c r="A7" s="9" t="s">
        <v>42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75"/>
      <c r="U7" s="175">
        <v>38855</v>
      </c>
      <c r="W7" s="67"/>
      <c r="X7" s="67"/>
      <c r="Y7" s="67"/>
      <c r="Z7" s="67"/>
      <c r="AA7" s="67"/>
    </row>
    <row r="8" spans="1:27" outlineLevel="1" x14ac:dyDescent="0.2">
      <c r="B8" s="4" t="s">
        <v>43</v>
      </c>
      <c r="C8" s="4">
        <v>9.5000000000000001E-2</v>
      </c>
      <c r="D8" s="4">
        <v>2755</v>
      </c>
      <c r="E8" s="4">
        <v>2850</v>
      </c>
      <c r="F8" s="4">
        <v>2945</v>
      </c>
      <c r="G8" s="4">
        <v>8550</v>
      </c>
      <c r="H8" s="4">
        <v>3040</v>
      </c>
      <c r="I8" s="4">
        <v>3135</v>
      </c>
      <c r="J8" s="4">
        <v>3230</v>
      </c>
      <c r="K8" s="4">
        <v>9405</v>
      </c>
      <c r="L8" s="4">
        <v>3325</v>
      </c>
      <c r="M8" s="4">
        <v>3325</v>
      </c>
      <c r="N8" s="4">
        <v>3420</v>
      </c>
      <c r="O8" s="4">
        <v>10070</v>
      </c>
      <c r="P8" s="4">
        <v>3515</v>
      </c>
      <c r="Q8" s="4">
        <v>3610</v>
      </c>
      <c r="R8" s="4">
        <v>3705</v>
      </c>
      <c r="S8" s="4">
        <v>10830</v>
      </c>
      <c r="T8" s="175"/>
      <c r="U8" s="175">
        <v>4908</v>
      </c>
      <c r="W8" s="124" t="s">
        <v>747</v>
      </c>
      <c r="X8" s="67"/>
      <c r="Y8" s="67"/>
      <c r="Z8" s="67"/>
      <c r="AA8" s="67"/>
    </row>
    <row r="9" spans="1:27" outlineLevel="1" x14ac:dyDescent="0.2">
      <c r="B9" s="4" t="s">
        <v>44</v>
      </c>
      <c r="C9" s="4">
        <v>1.2E-2</v>
      </c>
      <c r="D9" s="4">
        <v>348</v>
      </c>
      <c r="E9" s="4">
        <v>360</v>
      </c>
      <c r="F9" s="4">
        <v>372</v>
      </c>
      <c r="G9" s="4">
        <v>1080</v>
      </c>
      <c r="H9" s="4">
        <v>384</v>
      </c>
      <c r="I9" s="4">
        <v>396</v>
      </c>
      <c r="J9" s="4">
        <v>408</v>
      </c>
      <c r="K9" s="4">
        <v>1188</v>
      </c>
      <c r="L9" s="4">
        <v>420</v>
      </c>
      <c r="M9" s="4">
        <v>420</v>
      </c>
      <c r="N9" s="4">
        <v>432</v>
      </c>
      <c r="O9" s="4">
        <v>1272</v>
      </c>
      <c r="P9" s="4">
        <v>444</v>
      </c>
      <c r="Q9" s="4">
        <v>456</v>
      </c>
      <c r="R9" s="4">
        <v>468</v>
      </c>
      <c r="S9" s="4">
        <v>1368</v>
      </c>
      <c r="T9" s="175"/>
      <c r="U9" s="175">
        <v>818</v>
      </c>
      <c r="W9" s="122" t="s">
        <v>748</v>
      </c>
      <c r="X9" s="67" t="s">
        <v>749</v>
      </c>
      <c r="Y9" s="67"/>
      <c r="Z9" s="67"/>
      <c r="AA9" s="67"/>
    </row>
    <row r="10" spans="1:27" outlineLevel="1" x14ac:dyDescent="0.2">
      <c r="B10" s="4" t="s">
        <v>45</v>
      </c>
      <c r="C10" s="4">
        <v>2E-3</v>
      </c>
      <c r="D10" s="4">
        <v>58</v>
      </c>
      <c r="E10" s="4">
        <v>60</v>
      </c>
      <c r="F10" s="4">
        <v>62</v>
      </c>
      <c r="G10" s="4">
        <v>180</v>
      </c>
      <c r="H10" s="4">
        <v>64</v>
      </c>
      <c r="I10" s="4">
        <v>66</v>
      </c>
      <c r="J10" s="4">
        <v>68</v>
      </c>
      <c r="K10" s="4">
        <v>198</v>
      </c>
      <c r="L10" s="4">
        <v>70</v>
      </c>
      <c r="M10" s="4">
        <v>70</v>
      </c>
      <c r="N10" s="4">
        <v>72</v>
      </c>
      <c r="O10" s="4">
        <v>212</v>
      </c>
      <c r="P10" s="4">
        <v>74</v>
      </c>
      <c r="Q10" s="4">
        <v>76</v>
      </c>
      <c r="R10" s="4">
        <v>78</v>
      </c>
      <c r="S10" s="4">
        <v>228</v>
      </c>
      <c r="T10" s="175"/>
      <c r="U10" s="175">
        <v>818</v>
      </c>
      <c r="W10" s="122" t="s">
        <v>750</v>
      </c>
      <c r="X10" s="67" t="s">
        <v>751</v>
      </c>
      <c r="Y10" s="67"/>
      <c r="Z10" s="67"/>
      <c r="AA10" s="67"/>
    </row>
    <row r="11" spans="1:27" outlineLevel="1" x14ac:dyDescent="0.2">
      <c r="B11" s="4" t="s">
        <v>46</v>
      </c>
      <c r="C11" s="4">
        <v>2E-3</v>
      </c>
      <c r="D11" s="4">
        <v>58</v>
      </c>
      <c r="E11" s="4">
        <v>60</v>
      </c>
      <c r="F11" s="4">
        <v>62</v>
      </c>
      <c r="G11" s="4">
        <v>180</v>
      </c>
      <c r="H11" s="4">
        <v>64</v>
      </c>
      <c r="I11" s="4">
        <v>66</v>
      </c>
      <c r="J11" s="4">
        <v>68</v>
      </c>
      <c r="K11" s="4">
        <v>198</v>
      </c>
      <c r="L11" s="4">
        <v>70</v>
      </c>
      <c r="M11" s="4">
        <v>70</v>
      </c>
      <c r="N11" s="4">
        <v>72</v>
      </c>
      <c r="O11" s="4">
        <v>212</v>
      </c>
      <c r="P11" s="4">
        <v>74</v>
      </c>
      <c r="Q11" s="4">
        <v>76</v>
      </c>
      <c r="R11" s="4">
        <v>78</v>
      </c>
      <c r="S11" s="4">
        <v>228</v>
      </c>
      <c r="T11" s="175"/>
      <c r="U11" s="175">
        <v>57260</v>
      </c>
      <c r="W11" s="122" t="s">
        <v>750</v>
      </c>
      <c r="X11" s="67" t="s">
        <v>752</v>
      </c>
      <c r="Y11" s="67"/>
      <c r="Z11" s="67"/>
      <c r="AA11" s="67"/>
    </row>
    <row r="12" spans="1:27" outlineLevel="1" x14ac:dyDescent="0.2">
      <c r="B12" s="4" t="s">
        <v>47</v>
      </c>
      <c r="C12" s="4">
        <v>0.14000000000000001</v>
      </c>
      <c r="D12" s="4">
        <v>4060</v>
      </c>
      <c r="E12" s="4">
        <v>4200</v>
      </c>
      <c r="F12" s="4">
        <v>4340</v>
      </c>
      <c r="G12" s="4">
        <v>12600</v>
      </c>
      <c r="H12" s="4">
        <v>4480</v>
      </c>
      <c r="I12" s="4">
        <v>4620</v>
      </c>
      <c r="J12" s="4">
        <v>4760</v>
      </c>
      <c r="K12" s="4">
        <v>13860</v>
      </c>
      <c r="L12" s="4">
        <v>4900</v>
      </c>
      <c r="M12" s="4">
        <v>4900</v>
      </c>
      <c r="N12" s="4">
        <v>5040</v>
      </c>
      <c r="O12" s="4">
        <v>14840</v>
      </c>
      <c r="P12" s="4">
        <v>5180</v>
      </c>
      <c r="Q12" s="4">
        <v>5320</v>
      </c>
      <c r="R12" s="4">
        <v>5460</v>
      </c>
      <c r="S12" s="4">
        <v>15960</v>
      </c>
      <c r="T12" s="175"/>
      <c r="U12" s="175">
        <v>4499</v>
      </c>
      <c r="W12" s="67"/>
      <c r="X12" s="67"/>
      <c r="Y12" s="67"/>
      <c r="Z12" s="67"/>
      <c r="AA12" s="67"/>
    </row>
    <row r="13" spans="1:27" s="9" customFormat="1" x14ac:dyDescent="0.2">
      <c r="A13" s="4"/>
      <c r="B13" s="4" t="s">
        <v>48</v>
      </c>
      <c r="C13" s="4">
        <v>1.0999999999999999E-2</v>
      </c>
      <c r="D13" s="4">
        <v>319</v>
      </c>
      <c r="E13" s="4">
        <v>330</v>
      </c>
      <c r="F13" s="4">
        <v>341</v>
      </c>
      <c r="G13" s="4">
        <v>990</v>
      </c>
      <c r="H13" s="4">
        <v>352</v>
      </c>
      <c r="I13" s="4">
        <v>363</v>
      </c>
      <c r="J13" s="4">
        <v>374</v>
      </c>
      <c r="K13" s="4">
        <v>1089</v>
      </c>
      <c r="L13" s="4">
        <v>385</v>
      </c>
      <c r="M13" s="4">
        <v>385</v>
      </c>
      <c r="N13" s="4">
        <v>396</v>
      </c>
      <c r="O13" s="4">
        <v>1166</v>
      </c>
      <c r="P13" s="4">
        <v>407</v>
      </c>
      <c r="Q13" s="4">
        <v>418</v>
      </c>
      <c r="R13" s="4">
        <v>429</v>
      </c>
      <c r="S13" s="4">
        <v>1254</v>
      </c>
      <c r="T13" s="175"/>
      <c r="U13" s="175">
        <v>107158</v>
      </c>
      <c r="W13" s="125" t="s">
        <v>753</v>
      </c>
      <c r="X13" s="73"/>
      <c r="Y13" s="73"/>
      <c r="Z13" s="73"/>
      <c r="AA13" s="73"/>
    </row>
    <row r="14" spans="1:27" x14ac:dyDescent="0.2">
      <c r="A14" s="176" t="s">
        <v>651</v>
      </c>
      <c r="B14" s="176"/>
      <c r="C14" s="176">
        <f>SUBTOTAL(103,Tabla3[Columna3])</f>
        <v>6</v>
      </c>
      <c r="D14" s="176">
        <f>SUBTOTAL(109,Tabla3[Columna4])</f>
        <v>7598</v>
      </c>
      <c r="E14" s="176">
        <f>SUBTOTAL(109,Tabla3[Columna5])</f>
        <v>7860</v>
      </c>
      <c r="F14" s="176">
        <f>SUBTOTAL(109,Tabla3[Columna6])</f>
        <v>8122</v>
      </c>
      <c r="G14" s="176">
        <f>SUBTOTAL(109,Tabla3[Columna7])</f>
        <v>23580</v>
      </c>
      <c r="H14" s="176">
        <f>SUBTOTAL(109,Tabla3[Columna8])</f>
        <v>8384</v>
      </c>
      <c r="I14" s="176">
        <f>SUBTOTAL(109,Tabla3[Columna9])</f>
        <v>8646</v>
      </c>
      <c r="J14" s="176">
        <f>SUBTOTAL(109,Tabla3[Columna10])</f>
        <v>8908</v>
      </c>
      <c r="K14" s="176">
        <f>SUBTOTAL(109,Tabla3[Columna11])</f>
        <v>25938</v>
      </c>
      <c r="L14" s="176">
        <f>SUBTOTAL(109,Tabla3[Columna12])</f>
        <v>9170</v>
      </c>
      <c r="M14" s="176">
        <f>SUBTOTAL(109,Tabla3[Columna5])</f>
        <v>7860</v>
      </c>
      <c r="N14" s="176">
        <f>SUBTOTAL(109,Tabla3[Columna6])</f>
        <v>8122</v>
      </c>
      <c r="O14" s="176"/>
      <c r="P14" s="176"/>
      <c r="Q14" s="176"/>
      <c r="R14" s="176"/>
      <c r="S14" s="176">
        <f>SUBTOTAL(109,Tabla3[Columna19])</f>
        <v>29868</v>
      </c>
      <c r="T14" s="178"/>
      <c r="U14" s="178"/>
      <c r="W14" s="126" t="s">
        <v>754</v>
      </c>
      <c r="X14" s="128" t="s">
        <v>755</v>
      </c>
      <c r="Y14" s="126" t="s">
        <v>754</v>
      </c>
      <c r="Z14" s="128" t="s">
        <v>755</v>
      </c>
      <c r="AA14" s="67"/>
    </row>
    <row r="15" spans="1:27" ht="15" outlineLevel="1" x14ac:dyDescent="0.25">
      <c r="A15" s="9" t="s">
        <v>49</v>
      </c>
      <c r="B15" s="9"/>
      <c r="C15" s="9"/>
      <c r="D15" s="12">
        <v>7598</v>
      </c>
      <c r="E15" s="12">
        <v>7860</v>
      </c>
      <c r="F15" s="12">
        <v>8122</v>
      </c>
      <c r="G15" s="12">
        <v>23580</v>
      </c>
      <c r="H15" s="12">
        <v>8384</v>
      </c>
      <c r="I15" s="12">
        <v>8646</v>
      </c>
      <c r="J15" s="12">
        <v>8908</v>
      </c>
      <c r="K15" s="12">
        <v>25938</v>
      </c>
      <c r="L15" s="12">
        <v>9170</v>
      </c>
      <c r="M15" s="12">
        <v>9170</v>
      </c>
      <c r="N15" s="12">
        <v>9432</v>
      </c>
      <c r="O15" s="12">
        <v>27772</v>
      </c>
      <c r="P15" s="12">
        <v>9694</v>
      </c>
      <c r="Q15" s="12">
        <v>9956</v>
      </c>
      <c r="R15" s="12">
        <v>10218</v>
      </c>
      <c r="S15" s="12">
        <v>29868</v>
      </c>
      <c r="W15" s="127" t="s">
        <v>756</v>
      </c>
      <c r="X15" s="136"/>
      <c r="Y15" s="127" t="s">
        <v>757</v>
      </c>
      <c r="Z15" s="136"/>
      <c r="AA15" s="67"/>
    </row>
    <row r="16" spans="1:27" ht="15" outlineLevel="1" x14ac:dyDescent="0.25">
      <c r="U16" s="4">
        <v>96000</v>
      </c>
      <c r="W16" s="67"/>
      <c r="X16" s="136"/>
      <c r="Y16" s="67"/>
      <c r="Z16" s="136"/>
      <c r="AA16" s="67"/>
    </row>
    <row r="17" spans="1:27" ht="15" outlineLevel="1" x14ac:dyDescent="0.25">
      <c r="A17" s="9" t="s">
        <v>840</v>
      </c>
      <c r="B17" s="4" t="s">
        <v>841</v>
      </c>
      <c r="C17" s="4" t="s">
        <v>842</v>
      </c>
      <c r="D17" s="4" t="s">
        <v>843</v>
      </c>
      <c r="E17" s="4" t="s">
        <v>844</v>
      </c>
      <c r="F17" s="4" t="s">
        <v>845</v>
      </c>
      <c r="G17" s="4" t="s">
        <v>846</v>
      </c>
      <c r="H17" s="4" t="s">
        <v>847</v>
      </c>
      <c r="I17" s="4" t="s">
        <v>848</v>
      </c>
      <c r="J17" s="4" t="s">
        <v>849</v>
      </c>
      <c r="K17" s="4" t="s">
        <v>850</v>
      </c>
      <c r="L17" s="4" t="s">
        <v>851</v>
      </c>
      <c r="M17" s="4" t="s">
        <v>852</v>
      </c>
      <c r="N17" s="4" t="s">
        <v>853</v>
      </c>
      <c r="O17" s="4" t="s">
        <v>854</v>
      </c>
      <c r="P17" s="4" t="s">
        <v>855</v>
      </c>
      <c r="Q17" s="4" t="s">
        <v>856</v>
      </c>
      <c r="R17" s="4" t="s">
        <v>857</v>
      </c>
      <c r="S17" s="4" t="s">
        <v>858</v>
      </c>
      <c r="T17" s="175" t="s">
        <v>859</v>
      </c>
      <c r="U17" s="175" t="s">
        <v>862</v>
      </c>
      <c r="W17" s="67"/>
      <c r="X17" s="136"/>
      <c r="Y17" s="67"/>
      <c r="Z17" s="136"/>
      <c r="AA17" s="67"/>
    </row>
    <row r="18" spans="1:27" ht="15" outlineLevel="1" x14ac:dyDescent="0.25">
      <c r="A18" s="9" t="s">
        <v>50</v>
      </c>
      <c r="T18" s="175"/>
      <c r="U18" s="175">
        <v>14784</v>
      </c>
      <c r="W18" s="67"/>
      <c r="X18" s="136"/>
      <c r="Y18" s="67"/>
      <c r="Z18" s="136"/>
      <c r="AA18" s="67"/>
    </row>
    <row r="19" spans="1:27" ht="15" outlineLevel="1" x14ac:dyDescent="0.25">
      <c r="B19" s="4" t="s">
        <v>51</v>
      </c>
      <c r="C19" s="4">
        <v>8000</v>
      </c>
      <c r="D19" s="4">
        <v>8000</v>
      </c>
      <c r="E19" s="4">
        <v>8000</v>
      </c>
      <c r="F19" s="4">
        <v>8000</v>
      </c>
      <c r="G19" s="4">
        <v>24000</v>
      </c>
      <c r="H19" s="4">
        <v>8000</v>
      </c>
      <c r="I19" s="4">
        <v>8000</v>
      </c>
      <c r="J19" s="4">
        <v>8000</v>
      </c>
      <c r="K19" s="4">
        <v>24000</v>
      </c>
      <c r="L19" s="4">
        <v>8000</v>
      </c>
      <c r="M19" s="4">
        <v>8000</v>
      </c>
      <c r="N19" s="4">
        <v>8000</v>
      </c>
      <c r="O19" s="4">
        <v>24000</v>
      </c>
      <c r="P19" s="4">
        <v>8000</v>
      </c>
      <c r="Q19" s="4">
        <v>8000</v>
      </c>
      <c r="R19" s="4">
        <v>8000</v>
      </c>
      <c r="S19" s="4">
        <v>24000</v>
      </c>
      <c r="T19" s="175"/>
      <c r="U19" s="175">
        <v>29568</v>
      </c>
      <c r="W19" s="67"/>
      <c r="X19" s="136"/>
      <c r="Y19" s="67"/>
      <c r="Z19" s="136"/>
      <c r="AA19" s="67"/>
    </row>
    <row r="20" spans="1:27" ht="15" outlineLevel="1" x14ac:dyDescent="0.25">
      <c r="B20" s="4" t="s">
        <v>52</v>
      </c>
      <c r="C20" s="4">
        <v>2500</v>
      </c>
      <c r="D20" s="4">
        <v>2500</v>
      </c>
      <c r="E20" s="4">
        <v>2500</v>
      </c>
      <c r="F20" s="4">
        <v>2500</v>
      </c>
      <c r="G20" s="4">
        <v>7500</v>
      </c>
      <c r="H20" s="4">
        <v>2500</v>
      </c>
      <c r="I20" s="4">
        <v>2500</v>
      </c>
      <c r="J20" s="4">
        <v>2500</v>
      </c>
      <c r="K20" s="4">
        <v>7500</v>
      </c>
      <c r="L20" s="4">
        <v>2500</v>
      </c>
      <c r="M20" s="4">
        <v>2500</v>
      </c>
      <c r="N20" s="4">
        <v>2500</v>
      </c>
      <c r="O20" s="4">
        <v>7500</v>
      </c>
      <c r="P20" s="4">
        <v>2500</v>
      </c>
      <c r="Q20" s="4">
        <v>2500</v>
      </c>
      <c r="R20" s="4">
        <v>2500</v>
      </c>
      <c r="S20" s="4">
        <v>7500</v>
      </c>
      <c r="T20" s="175"/>
      <c r="U20" s="175">
        <v>28200</v>
      </c>
      <c r="W20" s="67"/>
      <c r="X20" s="136"/>
      <c r="Y20" s="67"/>
      <c r="Z20" s="136"/>
      <c r="AA20" s="67"/>
    </row>
    <row r="21" spans="1:27" ht="15" x14ac:dyDescent="0.25">
      <c r="B21" s="4" t="s">
        <v>53</v>
      </c>
      <c r="C21" s="4">
        <v>1232</v>
      </c>
      <c r="D21" s="4">
        <v>1232</v>
      </c>
      <c r="E21" s="4">
        <v>1232</v>
      </c>
      <c r="F21" s="4">
        <v>1232</v>
      </c>
      <c r="G21" s="4">
        <v>3696</v>
      </c>
      <c r="H21" s="4">
        <v>1232</v>
      </c>
      <c r="I21" s="4">
        <v>1232</v>
      </c>
      <c r="J21" s="4">
        <v>1232</v>
      </c>
      <c r="K21" s="4">
        <v>3696</v>
      </c>
      <c r="L21" s="4">
        <v>1232</v>
      </c>
      <c r="M21" s="4">
        <v>1232</v>
      </c>
      <c r="N21" s="4">
        <v>1232</v>
      </c>
      <c r="O21" s="4">
        <v>3696</v>
      </c>
      <c r="P21" s="4">
        <v>1232</v>
      </c>
      <c r="Q21" s="4">
        <v>1232</v>
      </c>
      <c r="R21" s="4">
        <v>1232</v>
      </c>
      <c r="S21" s="4">
        <v>3696</v>
      </c>
      <c r="T21" s="175"/>
      <c r="U21" s="175">
        <v>198552</v>
      </c>
      <c r="W21" s="67"/>
      <c r="X21"/>
      <c r="Y21" s="67"/>
      <c r="Z21"/>
      <c r="AA21" s="67"/>
    </row>
    <row r="22" spans="1:27" x14ac:dyDescent="0.2">
      <c r="B22" s="4" t="s">
        <v>54</v>
      </c>
      <c r="C22" s="4">
        <v>2464</v>
      </c>
      <c r="D22" s="4">
        <v>2464</v>
      </c>
      <c r="E22" s="4">
        <v>2464</v>
      </c>
      <c r="F22" s="4">
        <v>2464</v>
      </c>
      <c r="G22" s="4">
        <v>7392</v>
      </c>
      <c r="H22" s="4">
        <v>2464</v>
      </c>
      <c r="I22" s="4">
        <v>2464</v>
      </c>
      <c r="J22" s="4">
        <v>2464</v>
      </c>
      <c r="K22" s="4">
        <v>7392</v>
      </c>
      <c r="L22" s="4">
        <v>2464</v>
      </c>
      <c r="M22" s="4">
        <v>2464</v>
      </c>
      <c r="N22" s="4">
        <v>2464</v>
      </c>
      <c r="O22" s="4">
        <v>7392</v>
      </c>
      <c r="P22" s="4">
        <v>2464</v>
      </c>
      <c r="Q22" s="4">
        <v>2464</v>
      </c>
      <c r="R22" s="4">
        <v>2464</v>
      </c>
      <c r="S22" s="4">
        <v>7392</v>
      </c>
      <c r="T22" s="175"/>
      <c r="U22" s="175"/>
      <c r="W22" s="125" t="s">
        <v>758</v>
      </c>
      <c r="X22" s="67"/>
      <c r="Y22" s="67"/>
      <c r="Z22" s="67"/>
      <c r="AA22" s="67"/>
    </row>
    <row r="23" spans="1:27" ht="12.95" customHeight="1" outlineLevel="1" x14ac:dyDescent="0.2">
      <c r="B23" s="4" t="s">
        <v>55</v>
      </c>
      <c r="C23" s="4">
        <v>2350</v>
      </c>
      <c r="D23" s="4">
        <v>2350</v>
      </c>
      <c r="E23" s="4">
        <v>2350</v>
      </c>
      <c r="F23" s="4">
        <v>2350</v>
      </c>
      <c r="G23" s="4">
        <v>7050</v>
      </c>
      <c r="H23" s="4">
        <v>2350</v>
      </c>
      <c r="I23" s="4">
        <v>2350</v>
      </c>
      <c r="J23" s="4">
        <v>2350</v>
      </c>
      <c r="K23" s="4">
        <v>7050</v>
      </c>
      <c r="L23" s="4">
        <v>2350</v>
      </c>
      <c r="M23" s="4">
        <v>2350</v>
      </c>
      <c r="N23" s="4">
        <v>2350</v>
      </c>
      <c r="O23" s="4">
        <v>7050</v>
      </c>
      <c r="P23" s="4">
        <v>2350</v>
      </c>
      <c r="Q23" s="4">
        <v>2350</v>
      </c>
      <c r="R23" s="4">
        <v>2350</v>
      </c>
      <c r="S23" s="4">
        <v>7050</v>
      </c>
      <c r="T23" s="175"/>
      <c r="U23" s="175"/>
      <c r="W23" s="153" t="s">
        <v>759</v>
      </c>
      <c r="X23" s="153"/>
      <c r="Y23" s="153"/>
      <c r="Z23" s="153"/>
      <c r="AA23" s="153"/>
    </row>
    <row r="24" spans="1:27" outlineLevel="1" x14ac:dyDescent="0.2">
      <c r="A24" s="176" t="s">
        <v>651</v>
      </c>
      <c r="B24" s="176"/>
      <c r="C24" s="176">
        <f>SUBTOTAL(109,Tabla4[Columna3])</f>
        <v>16546</v>
      </c>
      <c r="D24" s="176">
        <f>SUBTOTAL(109,Tabla4[Columna4])</f>
        <v>16546</v>
      </c>
      <c r="E24" s="176">
        <f>SUBTOTAL(109,Tabla4[Columna5])</f>
        <v>16546</v>
      </c>
      <c r="F24" s="176">
        <f>SUBTOTAL(109,Tabla4[Columna6])</f>
        <v>16546</v>
      </c>
      <c r="G24" s="176">
        <f>SUBTOTAL(109,Tabla4[Columna7])</f>
        <v>49638</v>
      </c>
      <c r="H24" s="176">
        <f>SUBTOTAL(109,Tabla4[Columna8])</f>
        <v>16546</v>
      </c>
      <c r="I24" s="176">
        <f>SUBTOTAL(109,Tabla4[Columna9])</f>
        <v>16546</v>
      </c>
      <c r="J24" s="176">
        <f>SUBTOTAL(109,Tabla4[Columna10])</f>
        <v>16546</v>
      </c>
      <c r="K24" s="176">
        <f>SUBTOTAL(109,Tabla4[Columna11])</f>
        <v>49638</v>
      </c>
      <c r="L24" s="176">
        <f>SUBTOTAL(109,Tabla4[Columna12])</f>
        <v>16546</v>
      </c>
      <c r="M24" s="176">
        <f>SUBTOTAL(109,Tabla4[Columna13])</f>
        <v>16546</v>
      </c>
      <c r="N24" s="176">
        <f>SUBTOTAL(109,Tabla4[Columna14])</f>
        <v>16546</v>
      </c>
      <c r="O24" s="176">
        <f>SUBTOTAL(109,Tabla4[Columna15])</f>
        <v>49638</v>
      </c>
      <c r="P24" s="176">
        <f>SUBTOTAL(109,Tabla4[Columna16])</f>
        <v>16546</v>
      </c>
      <c r="Q24" s="176">
        <f>SUBTOTAL(109,Tabla4[Columna17])</f>
        <v>16546</v>
      </c>
      <c r="R24" s="176">
        <f>SUBTOTAL(109,Tabla4[Columna18])</f>
        <v>16546</v>
      </c>
      <c r="S24" s="176">
        <f>SUBTOTAL(109,Tabla4[Columna19])</f>
        <v>49638</v>
      </c>
      <c r="T24" s="178"/>
      <c r="U24" s="178" t="s">
        <v>861</v>
      </c>
      <c r="W24" s="153"/>
      <c r="X24" s="153"/>
      <c r="Y24" s="153"/>
      <c r="Z24" s="153"/>
      <c r="AA24" s="153"/>
    </row>
    <row r="25" spans="1:27" outlineLevel="1" x14ac:dyDescent="0.2">
      <c r="A25" s="9" t="s">
        <v>56</v>
      </c>
      <c r="D25" s="4">
        <v>16546</v>
      </c>
      <c r="E25" s="4">
        <v>16546</v>
      </c>
      <c r="F25" s="4">
        <v>16546</v>
      </c>
      <c r="G25" s="4">
        <v>49638</v>
      </c>
      <c r="H25" s="4">
        <v>16546</v>
      </c>
      <c r="I25" s="4">
        <v>16546</v>
      </c>
      <c r="J25" s="4">
        <v>16546</v>
      </c>
      <c r="K25" s="4">
        <v>49638</v>
      </c>
      <c r="L25" s="4">
        <v>16546</v>
      </c>
      <c r="M25" s="4">
        <v>16546</v>
      </c>
      <c r="N25" s="4">
        <v>16546</v>
      </c>
      <c r="O25" s="4">
        <v>49638</v>
      </c>
      <c r="P25" s="4">
        <v>16546</v>
      </c>
      <c r="Q25" s="4">
        <v>16546</v>
      </c>
      <c r="R25" s="4">
        <v>16546</v>
      </c>
      <c r="S25" s="4">
        <v>49638</v>
      </c>
      <c r="U25" s="4">
        <v>2400</v>
      </c>
      <c r="W25" s="125" t="s">
        <v>760</v>
      </c>
      <c r="X25" s="67"/>
      <c r="Y25" s="67"/>
      <c r="Z25" s="67"/>
      <c r="AA25" s="67"/>
    </row>
    <row r="26" spans="1:27" outlineLevel="1" x14ac:dyDescent="0.2">
      <c r="U26" s="4">
        <v>1200</v>
      </c>
      <c r="W26" s="67" t="s">
        <v>761</v>
      </c>
      <c r="X26" s="67"/>
      <c r="Y26" s="67"/>
      <c r="Z26" s="67"/>
      <c r="AA26" s="67"/>
    </row>
    <row r="27" spans="1:27" outlineLevel="1" x14ac:dyDescent="0.2">
      <c r="A27" s="9" t="s">
        <v>57</v>
      </c>
      <c r="U27" s="4">
        <v>1680</v>
      </c>
      <c r="W27" s="67"/>
      <c r="X27" s="67"/>
      <c r="Y27" s="67"/>
      <c r="Z27" s="67"/>
      <c r="AA27" s="67"/>
    </row>
    <row r="28" spans="1:27" outlineLevel="1" x14ac:dyDescent="0.2">
      <c r="B28" s="4" t="s">
        <v>58</v>
      </c>
      <c r="C28" s="4">
        <v>300</v>
      </c>
      <c r="D28" s="4">
        <v>300</v>
      </c>
      <c r="E28" s="4">
        <v>300</v>
      </c>
      <c r="F28" s="4">
        <v>300</v>
      </c>
      <c r="G28" s="4">
        <v>900</v>
      </c>
      <c r="H28" s="4">
        <v>300</v>
      </c>
      <c r="I28" s="4">
        <v>300</v>
      </c>
      <c r="J28" s="4">
        <v>300</v>
      </c>
      <c r="K28" s="4">
        <v>900</v>
      </c>
      <c r="L28" s="4">
        <v>300</v>
      </c>
      <c r="M28" s="4">
        <v>300</v>
      </c>
      <c r="N28" s="4">
        <v>300</v>
      </c>
      <c r="O28" s="4">
        <v>900</v>
      </c>
      <c r="P28" s="4">
        <v>300</v>
      </c>
      <c r="Q28" s="4">
        <v>300</v>
      </c>
      <c r="R28" s="4">
        <v>300</v>
      </c>
      <c r="S28" s="4">
        <v>900</v>
      </c>
      <c r="U28" s="4">
        <v>720</v>
      </c>
    </row>
    <row r="29" spans="1:27" x14ac:dyDescent="0.2">
      <c r="B29" s="4" t="s">
        <v>59</v>
      </c>
      <c r="C29" s="4">
        <v>200</v>
      </c>
      <c r="D29" s="4">
        <v>200</v>
      </c>
      <c r="E29" s="4">
        <v>200</v>
      </c>
      <c r="F29" s="4">
        <v>200</v>
      </c>
      <c r="G29" s="4">
        <v>600</v>
      </c>
      <c r="H29" s="4">
        <v>200</v>
      </c>
      <c r="I29" s="4">
        <v>200</v>
      </c>
      <c r="J29" s="4">
        <v>200</v>
      </c>
      <c r="K29" s="4">
        <v>600</v>
      </c>
      <c r="L29" s="4">
        <v>200</v>
      </c>
      <c r="M29" s="4">
        <v>200</v>
      </c>
      <c r="N29" s="4">
        <v>200</v>
      </c>
      <c r="O29" s="4">
        <v>600</v>
      </c>
      <c r="P29" s="4">
        <v>200</v>
      </c>
      <c r="Q29" s="4">
        <v>200</v>
      </c>
      <c r="R29" s="4">
        <v>200</v>
      </c>
      <c r="S29" s="4">
        <v>600</v>
      </c>
      <c r="U29" s="4">
        <v>9600</v>
      </c>
    </row>
    <row r="30" spans="1:27" x14ac:dyDescent="0.2">
      <c r="B30" s="4" t="s">
        <v>60</v>
      </c>
      <c r="C30" s="4">
        <v>100</v>
      </c>
      <c r="D30" s="4">
        <v>100</v>
      </c>
      <c r="E30" s="4">
        <v>100</v>
      </c>
      <c r="F30" s="4">
        <v>100</v>
      </c>
      <c r="G30" s="4">
        <v>300</v>
      </c>
      <c r="H30" s="4">
        <v>100</v>
      </c>
      <c r="I30" s="4">
        <v>100</v>
      </c>
      <c r="J30" s="4">
        <v>100</v>
      </c>
      <c r="K30" s="4">
        <v>300</v>
      </c>
      <c r="L30" s="4">
        <v>100</v>
      </c>
      <c r="M30" s="4">
        <v>100</v>
      </c>
      <c r="N30" s="4">
        <v>100</v>
      </c>
      <c r="O30" s="4">
        <v>300</v>
      </c>
      <c r="P30" s="4">
        <v>100</v>
      </c>
      <c r="Q30" s="4">
        <v>100</v>
      </c>
      <c r="R30" s="4">
        <v>100</v>
      </c>
      <c r="S30" s="4">
        <v>300</v>
      </c>
    </row>
    <row r="31" spans="1:27" outlineLevel="1" x14ac:dyDescent="0.2">
      <c r="B31" s="4" t="s">
        <v>61</v>
      </c>
      <c r="C31" s="4">
        <v>140</v>
      </c>
      <c r="D31" s="4">
        <v>140</v>
      </c>
      <c r="E31" s="4">
        <v>140</v>
      </c>
      <c r="F31" s="4">
        <v>140</v>
      </c>
      <c r="G31" s="4">
        <v>420</v>
      </c>
      <c r="H31" s="4">
        <v>140</v>
      </c>
      <c r="I31" s="4">
        <v>140</v>
      </c>
      <c r="J31" s="4">
        <v>140</v>
      </c>
      <c r="K31" s="4">
        <v>420</v>
      </c>
      <c r="L31" s="4">
        <v>140</v>
      </c>
      <c r="M31" s="4">
        <v>140</v>
      </c>
      <c r="N31" s="4">
        <v>140</v>
      </c>
      <c r="O31" s="4">
        <v>420</v>
      </c>
      <c r="P31" s="4">
        <v>140</v>
      </c>
      <c r="Q31" s="4">
        <v>140</v>
      </c>
      <c r="R31" s="4">
        <v>140</v>
      </c>
      <c r="S31" s="4">
        <v>420</v>
      </c>
    </row>
    <row r="32" spans="1:27" outlineLevel="1" x14ac:dyDescent="0.2">
      <c r="B32" s="4" t="s">
        <v>62</v>
      </c>
      <c r="C32" s="4">
        <v>60</v>
      </c>
      <c r="D32" s="4">
        <v>60</v>
      </c>
      <c r="E32" s="4">
        <v>60</v>
      </c>
      <c r="F32" s="4">
        <v>60</v>
      </c>
      <c r="G32" s="4">
        <v>180</v>
      </c>
      <c r="H32" s="4">
        <v>60</v>
      </c>
      <c r="I32" s="4">
        <v>60</v>
      </c>
      <c r="J32" s="4">
        <v>60</v>
      </c>
      <c r="K32" s="13">
        <v>180</v>
      </c>
      <c r="L32" s="4">
        <v>60</v>
      </c>
      <c r="M32" s="4">
        <v>60</v>
      </c>
      <c r="N32" s="4">
        <v>60</v>
      </c>
      <c r="O32" s="4">
        <v>180</v>
      </c>
      <c r="P32" s="4">
        <v>60</v>
      </c>
      <c r="Q32" s="4">
        <v>60</v>
      </c>
      <c r="R32" s="4">
        <v>60</v>
      </c>
      <c r="S32" s="4">
        <v>180</v>
      </c>
      <c r="U32" s="4">
        <v>3600</v>
      </c>
    </row>
    <row r="33" spans="1:21" outlineLevel="1" x14ac:dyDescent="0.2">
      <c r="A33" s="9" t="s">
        <v>63</v>
      </c>
      <c r="D33" s="4">
        <v>800</v>
      </c>
      <c r="E33" s="4">
        <v>800</v>
      </c>
      <c r="F33" s="4">
        <v>800</v>
      </c>
      <c r="G33" s="4">
        <v>2400</v>
      </c>
      <c r="H33" s="4">
        <v>800</v>
      </c>
      <c r="I33" s="4">
        <v>800</v>
      </c>
      <c r="J33" s="4">
        <v>800</v>
      </c>
      <c r="K33" s="4">
        <v>2400</v>
      </c>
      <c r="L33" s="4">
        <v>800</v>
      </c>
      <c r="M33" s="4">
        <v>800</v>
      </c>
      <c r="N33" s="4">
        <v>800</v>
      </c>
      <c r="O33" s="4">
        <v>2400</v>
      </c>
      <c r="P33" s="4">
        <v>800</v>
      </c>
      <c r="Q33" s="4">
        <v>800</v>
      </c>
      <c r="R33" s="4">
        <v>800</v>
      </c>
      <c r="S33" s="4">
        <v>2400</v>
      </c>
      <c r="U33" s="4">
        <v>1800</v>
      </c>
    </row>
    <row r="34" spans="1:21" outlineLevel="1" x14ac:dyDescent="0.2">
      <c r="U34" s="4">
        <v>12000</v>
      </c>
    </row>
    <row r="35" spans="1:21" outlineLevel="1" x14ac:dyDescent="0.2">
      <c r="A35" s="9" t="s">
        <v>840</v>
      </c>
      <c r="B35" s="4" t="s">
        <v>841</v>
      </c>
      <c r="C35" s="4" t="s">
        <v>842</v>
      </c>
      <c r="D35" s="4" t="s">
        <v>843</v>
      </c>
      <c r="E35" s="4" t="s">
        <v>844</v>
      </c>
      <c r="F35" s="4" t="s">
        <v>845</v>
      </c>
      <c r="G35" s="4" t="s">
        <v>846</v>
      </c>
      <c r="H35" s="4" t="s">
        <v>847</v>
      </c>
      <c r="I35" s="4" t="s">
        <v>848</v>
      </c>
      <c r="J35" s="4" t="s">
        <v>849</v>
      </c>
      <c r="K35" s="4" t="s">
        <v>850</v>
      </c>
      <c r="L35" s="4" t="s">
        <v>851</v>
      </c>
      <c r="M35" s="4" t="s">
        <v>852</v>
      </c>
      <c r="N35" s="4" t="s">
        <v>853</v>
      </c>
      <c r="O35" s="4" t="s">
        <v>854</v>
      </c>
      <c r="P35" s="4" t="s">
        <v>855</v>
      </c>
      <c r="Q35" s="4" t="s">
        <v>856</v>
      </c>
      <c r="R35" s="4" t="s">
        <v>857</v>
      </c>
      <c r="S35" s="4" t="s">
        <v>858</v>
      </c>
      <c r="T35" s="175" t="s">
        <v>859</v>
      </c>
      <c r="U35" s="175" t="s">
        <v>863</v>
      </c>
    </row>
    <row r="36" spans="1:21" outlineLevel="1" x14ac:dyDescent="0.2">
      <c r="A36" s="9" t="s">
        <v>64</v>
      </c>
      <c r="T36" s="175"/>
      <c r="U36" s="175">
        <v>600</v>
      </c>
    </row>
    <row r="37" spans="1:21" outlineLevel="1" x14ac:dyDescent="0.2">
      <c r="B37" s="4" t="s">
        <v>65</v>
      </c>
      <c r="C37" s="4">
        <v>300</v>
      </c>
      <c r="D37" s="4">
        <v>300</v>
      </c>
      <c r="E37" s="4">
        <v>300</v>
      </c>
      <c r="F37" s="4">
        <v>300</v>
      </c>
      <c r="G37" s="4">
        <v>900</v>
      </c>
      <c r="H37" s="4">
        <v>300</v>
      </c>
      <c r="I37" s="4">
        <v>300</v>
      </c>
      <c r="J37" s="4">
        <v>300</v>
      </c>
      <c r="K37" s="4">
        <v>900</v>
      </c>
      <c r="L37" s="4">
        <v>300</v>
      </c>
      <c r="M37" s="4">
        <v>300</v>
      </c>
      <c r="N37" s="4">
        <v>300</v>
      </c>
      <c r="O37" s="4">
        <v>900</v>
      </c>
      <c r="P37" s="4">
        <v>300</v>
      </c>
      <c r="Q37" s="4">
        <v>300</v>
      </c>
      <c r="R37" s="4">
        <v>300</v>
      </c>
      <c r="S37" s="4">
        <v>900</v>
      </c>
      <c r="T37" s="175"/>
      <c r="U37" s="175">
        <v>1800</v>
      </c>
    </row>
    <row r="38" spans="1:21" x14ac:dyDescent="0.2">
      <c r="B38" s="4" t="s">
        <v>66</v>
      </c>
      <c r="C38" s="4">
        <v>150</v>
      </c>
      <c r="D38" s="4">
        <v>150</v>
      </c>
      <c r="E38" s="4">
        <v>150</v>
      </c>
      <c r="F38" s="4">
        <v>150</v>
      </c>
      <c r="G38" s="4">
        <v>450</v>
      </c>
      <c r="H38" s="4">
        <v>150</v>
      </c>
      <c r="I38" s="4">
        <v>150</v>
      </c>
      <c r="J38" s="4">
        <v>150</v>
      </c>
      <c r="K38" s="4">
        <v>450</v>
      </c>
      <c r="L38" s="4">
        <v>150</v>
      </c>
      <c r="M38" s="4">
        <v>150</v>
      </c>
      <c r="N38" s="4">
        <v>150</v>
      </c>
      <c r="O38" s="4">
        <v>450</v>
      </c>
      <c r="P38" s="4">
        <v>150</v>
      </c>
      <c r="Q38" s="4">
        <v>150</v>
      </c>
      <c r="R38" s="4">
        <v>150</v>
      </c>
      <c r="S38" s="4">
        <v>450</v>
      </c>
      <c r="T38" s="175"/>
      <c r="U38" s="175">
        <v>31800</v>
      </c>
    </row>
    <row r="39" spans="1:21" x14ac:dyDescent="0.2">
      <c r="B39" s="4" t="s">
        <v>67</v>
      </c>
      <c r="C39" s="4">
        <v>1000</v>
      </c>
      <c r="D39" s="4">
        <v>1000</v>
      </c>
      <c r="E39" s="4">
        <v>1000</v>
      </c>
      <c r="F39" s="4">
        <v>1000</v>
      </c>
      <c r="G39" s="4">
        <v>3000</v>
      </c>
      <c r="H39" s="4">
        <v>1000</v>
      </c>
      <c r="I39" s="4">
        <v>1000</v>
      </c>
      <c r="J39" s="4">
        <v>1000</v>
      </c>
      <c r="K39" s="4">
        <v>3000</v>
      </c>
      <c r="L39" s="4">
        <v>1000</v>
      </c>
      <c r="M39" s="4">
        <v>1000</v>
      </c>
      <c r="N39" s="4">
        <v>1000</v>
      </c>
      <c r="O39" s="4">
        <v>3000</v>
      </c>
      <c r="P39" s="4">
        <v>1000</v>
      </c>
      <c r="Q39" s="4">
        <v>1000</v>
      </c>
      <c r="R39" s="4">
        <v>1000</v>
      </c>
      <c r="S39" s="4">
        <v>3000</v>
      </c>
      <c r="T39" s="175"/>
      <c r="U39" s="175"/>
    </row>
    <row r="40" spans="1:21" outlineLevel="1" x14ac:dyDescent="0.2">
      <c r="B40" s="4" t="s">
        <v>68</v>
      </c>
      <c r="C40" s="4">
        <v>500</v>
      </c>
      <c r="D40" s="4">
        <v>500</v>
      </c>
      <c r="E40" s="4">
        <v>2000</v>
      </c>
      <c r="F40" s="4">
        <v>500</v>
      </c>
      <c r="G40" s="4">
        <v>3000</v>
      </c>
      <c r="H40" s="4">
        <v>500</v>
      </c>
      <c r="I40" s="4">
        <v>500</v>
      </c>
      <c r="J40" s="4">
        <v>2500</v>
      </c>
      <c r="K40" s="4">
        <v>3500</v>
      </c>
      <c r="L40" s="4">
        <v>500</v>
      </c>
      <c r="M40" s="4">
        <v>500</v>
      </c>
      <c r="N40" s="4">
        <v>500</v>
      </c>
      <c r="O40" s="4">
        <v>1500</v>
      </c>
      <c r="P40" s="4">
        <v>3000</v>
      </c>
      <c r="Q40" s="4">
        <v>500</v>
      </c>
      <c r="R40" s="4">
        <v>500</v>
      </c>
      <c r="S40" s="4">
        <v>4000</v>
      </c>
      <c r="T40" s="175"/>
      <c r="U40" s="175"/>
    </row>
    <row r="41" spans="1:21" outlineLevel="1" x14ac:dyDescent="0.2">
      <c r="B41" s="4" t="s">
        <v>69</v>
      </c>
      <c r="C41" s="4">
        <v>50</v>
      </c>
      <c r="D41" s="4">
        <v>50</v>
      </c>
      <c r="E41" s="4">
        <v>50</v>
      </c>
      <c r="F41" s="4">
        <v>50</v>
      </c>
      <c r="G41" s="4">
        <v>150</v>
      </c>
      <c r="H41" s="4">
        <v>50</v>
      </c>
      <c r="I41" s="4">
        <v>50</v>
      </c>
      <c r="J41" s="4">
        <v>50</v>
      </c>
      <c r="K41" s="4">
        <v>150</v>
      </c>
      <c r="L41" s="4">
        <v>50</v>
      </c>
      <c r="M41" s="4">
        <v>50</v>
      </c>
      <c r="N41" s="4">
        <v>50</v>
      </c>
      <c r="O41" s="4">
        <v>150</v>
      </c>
      <c r="P41" s="4">
        <v>50</v>
      </c>
      <c r="Q41" s="4">
        <v>50</v>
      </c>
      <c r="R41" s="4">
        <v>50</v>
      </c>
      <c r="S41" s="4">
        <v>150</v>
      </c>
      <c r="T41" s="175"/>
      <c r="U41" s="175">
        <v>85000</v>
      </c>
    </row>
    <row r="42" spans="1:21" outlineLevel="1" x14ac:dyDescent="0.2">
      <c r="B42" s="4" t="s">
        <v>70</v>
      </c>
      <c r="C42" s="4">
        <v>150</v>
      </c>
      <c r="D42" s="4">
        <v>150</v>
      </c>
      <c r="E42" s="4">
        <v>150</v>
      </c>
      <c r="F42" s="4">
        <v>150</v>
      </c>
      <c r="G42" s="4">
        <v>450</v>
      </c>
      <c r="H42" s="4">
        <v>150</v>
      </c>
      <c r="I42" s="4">
        <v>150</v>
      </c>
      <c r="J42" s="4">
        <v>150</v>
      </c>
      <c r="K42" s="4">
        <v>450</v>
      </c>
      <c r="L42" s="4">
        <v>150</v>
      </c>
      <c r="M42" s="4">
        <v>150</v>
      </c>
      <c r="N42" s="4">
        <v>150</v>
      </c>
      <c r="O42" s="4">
        <v>450</v>
      </c>
      <c r="P42" s="4">
        <v>150</v>
      </c>
      <c r="Q42" s="4">
        <v>150</v>
      </c>
      <c r="R42" s="4">
        <v>150</v>
      </c>
      <c r="S42" s="4">
        <v>450</v>
      </c>
      <c r="T42" s="175"/>
      <c r="U42" s="175">
        <v>1800</v>
      </c>
    </row>
    <row r="43" spans="1:21" outlineLevel="1" x14ac:dyDescent="0.2">
      <c r="A43" s="176" t="s">
        <v>651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>
        <f>SUBTOTAL(109,Tabla5[Columna19])</f>
        <v>8950</v>
      </c>
      <c r="T43" s="175"/>
      <c r="U43" s="175" t="s">
        <v>861</v>
      </c>
    </row>
    <row r="44" spans="1:21" outlineLevel="1" x14ac:dyDescent="0.2">
      <c r="A44" s="9" t="s">
        <v>71</v>
      </c>
      <c r="D44" s="4">
        <v>2150</v>
      </c>
      <c r="E44" s="4">
        <v>3650</v>
      </c>
      <c r="F44" s="4">
        <v>2150</v>
      </c>
      <c r="G44" s="4">
        <v>7950</v>
      </c>
      <c r="H44" s="4">
        <v>2150</v>
      </c>
      <c r="I44" s="4">
        <v>2150</v>
      </c>
      <c r="J44" s="4">
        <v>4150</v>
      </c>
      <c r="K44" s="4">
        <v>8450</v>
      </c>
      <c r="L44" s="4">
        <v>2150</v>
      </c>
      <c r="M44" s="4">
        <v>2150</v>
      </c>
      <c r="N44" s="4">
        <v>2150</v>
      </c>
      <c r="O44" s="4">
        <v>6450</v>
      </c>
      <c r="P44" s="4">
        <v>4650</v>
      </c>
      <c r="Q44" s="4">
        <v>2150</v>
      </c>
      <c r="R44" s="4">
        <v>2150</v>
      </c>
      <c r="S44" s="4">
        <v>8950</v>
      </c>
      <c r="U44" s="4">
        <v>600</v>
      </c>
    </row>
    <row r="45" spans="1:21" x14ac:dyDescent="0.2">
      <c r="U45" s="4">
        <v>91000</v>
      </c>
    </row>
    <row r="46" spans="1:21" x14ac:dyDescent="0.2">
      <c r="A46" s="9" t="s">
        <v>840</v>
      </c>
      <c r="B46" s="4" t="s">
        <v>841</v>
      </c>
      <c r="C46" s="4" t="s">
        <v>842</v>
      </c>
      <c r="D46" s="4" t="s">
        <v>843</v>
      </c>
      <c r="E46" s="4" t="s">
        <v>844</v>
      </c>
      <c r="F46" s="4" t="s">
        <v>845</v>
      </c>
      <c r="G46" s="4" t="s">
        <v>846</v>
      </c>
      <c r="H46" s="4" t="s">
        <v>847</v>
      </c>
      <c r="I46" s="4" t="s">
        <v>848</v>
      </c>
      <c r="J46" s="4" t="s">
        <v>849</v>
      </c>
      <c r="K46" s="4" t="s">
        <v>850</v>
      </c>
      <c r="L46" s="4" t="s">
        <v>851</v>
      </c>
      <c r="M46" s="4" t="s">
        <v>852</v>
      </c>
      <c r="N46" s="4" t="s">
        <v>853</v>
      </c>
      <c r="O46" s="4" t="s">
        <v>854</v>
      </c>
      <c r="P46" s="4" t="s">
        <v>855</v>
      </c>
      <c r="Q46" s="4" t="s">
        <v>856</v>
      </c>
      <c r="R46" s="4" t="s">
        <v>857</v>
      </c>
      <c r="S46" s="4" t="s">
        <v>858</v>
      </c>
      <c r="T46" s="175" t="s">
        <v>859</v>
      </c>
      <c r="U46" s="175" t="s">
        <v>860</v>
      </c>
    </row>
    <row r="47" spans="1:21" outlineLevel="2" x14ac:dyDescent="0.2">
      <c r="A47" s="9" t="s">
        <v>72</v>
      </c>
      <c r="T47" s="175"/>
      <c r="U47" s="175"/>
    </row>
    <row r="48" spans="1:21" outlineLevel="2" x14ac:dyDescent="0.2">
      <c r="B48" s="4" t="s">
        <v>73</v>
      </c>
      <c r="C48" s="4">
        <v>5000</v>
      </c>
      <c r="D48" s="4">
        <v>8000</v>
      </c>
      <c r="E48" s="4">
        <v>8000</v>
      </c>
      <c r="F48" s="4">
        <v>8000</v>
      </c>
      <c r="G48" s="4">
        <v>24000</v>
      </c>
      <c r="H48" s="4">
        <v>5000</v>
      </c>
      <c r="I48" s="4">
        <v>5000</v>
      </c>
      <c r="J48" s="4">
        <v>5000</v>
      </c>
      <c r="K48" s="4">
        <v>15000</v>
      </c>
      <c r="L48" s="4">
        <v>8000</v>
      </c>
      <c r="M48" s="4">
        <v>8000</v>
      </c>
      <c r="N48" s="4">
        <v>8000</v>
      </c>
      <c r="O48" s="4">
        <v>24000</v>
      </c>
      <c r="P48" s="4">
        <v>5000</v>
      </c>
      <c r="Q48" s="4">
        <v>12000</v>
      </c>
      <c r="R48" s="4">
        <v>5000</v>
      </c>
      <c r="S48" s="4">
        <v>22000</v>
      </c>
      <c r="T48" s="175"/>
      <c r="U48" s="175">
        <v>14400</v>
      </c>
    </row>
    <row r="49" spans="1:21" outlineLevel="2" x14ac:dyDescent="0.2">
      <c r="B49" s="4" t="s">
        <v>74</v>
      </c>
      <c r="C49" s="4">
        <v>150</v>
      </c>
      <c r="D49" s="4">
        <v>150</v>
      </c>
      <c r="E49" s="4">
        <v>150</v>
      </c>
      <c r="F49" s="4">
        <v>150</v>
      </c>
      <c r="G49" s="4">
        <v>450</v>
      </c>
      <c r="H49" s="4">
        <v>150</v>
      </c>
      <c r="I49" s="4">
        <v>150</v>
      </c>
      <c r="J49" s="4">
        <v>150</v>
      </c>
      <c r="K49" s="4">
        <v>450</v>
      </c>
      <c r="L49" s="4">
        <v>150</v>
      </c>
      <c r="M49" s="4">
        <v>150</v>
      </c>
      <c r="N49" s="4">
        <v>150</v>
      </c>
      <c r="O49" s="4">
        <v>450</v>
      </c>
      <c r="P49" s="4">
        <v>150</v>
      </c>
      <c r="Q49" s="4">
        <v>150</v>
      </c>
      <c r="R49" s="4">
        <v>150</v>
      </c>
      <c r="S49" s="4">
        <v>450</v>
      </c>
      <c r="T49" s="175"/>
      <c r="U49" s="175">
        <v>3840</v>
      </c>
    </row>
    <row r="50" spans="1:21" x14ac:dyDescent="0.2">
      <c r="B50" s="4" t="s">
        <v>75</v>
      </c>
      <c r="C50" s="4">
        <v>300</v>
      </c>
      <c r="D50" s="4">
        <v>300</v>
      </c>
      <c r="E50" s="4">
        <v>300</v>
      </c>
      <c r="F50" s="4">
        <v>300</v>
      </c>
      <c r="G50" s="4">
        <v>900</v>
      </c>
      <c r="H50" s="4">
        <v>300</v>
      </c>
      <c r="I50" s="4">
        <v>300</v>
      </c>
      <c r="J50" s="4">
        <v>300</v>
      </c>
      <c r="K50" s="4">
        <v>900</v>
      </c>
      <c r="L50" s="4">
        <v>300</v>
      </c>
      <c r="M50" s="4">
        <v>300</v>
      </c>
      <c r="N50" s="4">
        <v>300</v>
      </c>
      <c r="O50" s="4">
        <v>900</v>
      </c>
      <c r="P50" s="4">
        <v>300</v>
      </c>
      <c r="Q50" s="4">
        <v>300</v>
      </c>
      <c r="R50" s="4">
        <v>300</v>
      </c>
      <c r="S50" s="4">
        <v>900</v>
      </c>
      <c r="T50" s="175"/>
      <c r="U50" s="175">
        <v>18240</v>
      </c>
    </row>
    <row r="51" spans="1:21" x14ac:dyDescent="0.2">
      <c r="B51" s="4" t="s">
        <v>76</v>
      </c>
      <c r="C51" s="4">
        <v>50</v>
      </c>
      <c r="D51" s="4">
        <v>50</v>
      </c>
      <c r="E51" s="4">
        <v>50</v>
      </c>
      <c r="F51" s="4">
        <v>50</v>
      </c>
      <c r="G51" s="4">
        <v>150</v>
      </c>
      <c r="H51" s="4">
        <v>50</v>
      </c>
      <c r="I51" s="4">
        <v>50</v>
      </c>
      <c r="J51" s="4">
        <v>50</v>
      </c>
      <c r="K51" s="4">
        <v>150</v>
      </c>
      <c r="L51" s="4">
        <v>50</v>
      </c>
      <c r="M51" s="4">
        <v>50</v>
      </c>
      <c r="N51" s="4">
        <v>50</v>
      </c>
      <c r="O51" s="4">
        <v>150</v>
      </c>
      <c r="P51" s="4">
        <v>50</v>
      </c>
      <c r="Q51" s="4">
        <v>50</v>
      </c>
      <c r="R51" s="4">
        <v>50</v>
      </c>
      <c r="S51" s="4">
        <v>150</v>
      </c>
      <c r="T51" s="175"/>
      <c r="U51" s="175"/>
    </row>
    <row r="52" spans="1:21" x14ac:dyDescent="0.2">
      <c r="A52" s="176" t="s">
        <v>651</v>
      </c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>
        <f>SUBTOTAL(109,Tabla6[Columna19])</f>
        <v>23500</v>
      </c>
      <c r="T52" s="175"/>
      <c r="U52" s="175" t="s">
        <v>864</v>
      </c>
    </row>
    <row r="53" spans="1:21" x14ac:dyDescent="0.2">
      <c r="A53" s="9" t="s">
        <v>77</v>
      </c>
      <c r="D53" s="4">
        <v>8500</v>
      </c>
      <c r="E53" s="4">
        <v>8500</v>
      </c>
      <c r="F53" s="4">
        <v>8500</v>
      </c>
      <c r="G53" s="4">
        <v>25500</v>
      </c>
      <c r="H53" s="4">
        <v>5500</v>
      </c>
      <c r="I53" s="4">
        <v>5500</v>
      </c>
      <c r="J53" s="4">
        <v>5500</v>
      </c>
      <c r="K53" s="4">
        <v>16500</v>
      </c>
      <c r="L53" s="4">
        <v>8500</v>
      </c>
      <c r="M53" s="4">
        <v>8500</v>
      </c>
      <c r="N53" s="4">
        <v>8500</v>
      </c>
      <c r="O53" s="4">
        <v>25500</v>
      </c>
      <c r="P53" s="4">
        <v>5500</v>
      </c>
      <c r="Q53" s="4">
        <v>12500</v>
      </c>
      <c r="R53" s="4">
        <v>5500</v>
      </c>
      <c r="S53" s="4">
        <v>23500</v>
      </c>
    </row>
    <row r="55" spans="1:21" x14ac:dyDescent="0.2">
      <c r="A55" s="9" t="s">
        <v>840</v>
      </c>
      <c r="B55" s="4" t="s">
        <v>841</v>
      </c>
      <c r="C55" s="4" t="s">
        <v>842</v>
      </c>
      <c r="D55" s="4" t="s">
        <v>843</v>
      </c>
      <c r="E55" s="4" t="s">
        <v>844</v>
      </c>
      <c r="F55" s="4" t="s">
        <v>845</v>
      </c>
      <c r="G55" s="4" t="s">
        <v>846</v>
      </c>
      <c r="H55" s="4" t="s">
        <v>847</v>
      </c>
      <c r="I55" s="4" t="s">
        <v>848</v>
      </c>
      <c r="J55" s="4" t="s">
        <v>849</v>
      </c>
      <c r="K55" s="4" t="s">
        <v>850</v>
      </c>
      <c r="L55" s="4" t="s">
        <v>851</v>
      </c>
      <c r="M55" s="4" t="s">
        <v>852</v>
      </c>
      <c r="N55" s="4" t="s">
        <v>853</v>
      </c>
      <c r="O55" s="4" t="s">
        <v>854</v>
      </c>
      <c r="P55" s="4" t="s">
        <v>855</v>
      </c>
      <c r="Q55" s="4" t="s">
        <v>856</v>
      </c>
      <c r="R55" s="4" t="s">
        <v>857</v>
      </c>
      <c r="S55" s="4" t="s">
        <v>858</v>
      </c>
    </row>
    <row r="56" spans="1:21" x14ac:dyDescent="0.2">
      <c r="A56" s="9" t="s">
        <v>78</v>
      </c>
    </row>
    <row r="57" spans="1:21" x14ac:dyDescent="0.2">
      <c r="B57" s="4" t="s">
        <v>79</v>
      </c>
      <c r="C57" s="4">
        <v>1200</v>
      </c>
      <c r="D57" s="4">
        <v>1200</v>
      </c>
      <c r="E57" s="4">
        <v>1200</v>
      </c>
      <c r="F57" s="4">
        <v>1200</v>
      </c>
      <c r="G57" s="4">
        <v>3600</v>
      </c>
      <c r="H57" s="4">
        <v>1200</v>
      </c>
      <c r="I57" s="4">
        <v>1200</v>
      </c>
      <c r="J57" s="4">
        <v>1200</v>
      </c>
      <c r="K57" s="4">
        <v>3600</v>
      </c>
      <c r="L57" s="4">
        <v>1200</v>
      </c>
      <c r="M57" s="4">
        <v>1200</v>
      </c>
      <c r="N57" s="4">
        <v>1200</v>
      </c>
      <c r="O57" s="4">
        <v>3600</v>
      </c>
      <c r="P57" s="4">
        <v>1200</v>
      </c>
      <c r="Q57" s="4">
        <v>1200</v>
      </c>
      <c r="R57" s="4">
        <v>1200</v>
      </c>
      <c r="S57" s="4">
        <v>3600</v>
      </c>
    </row>
    <row r="58" spans="1:21" x14ac:dyDescent="0.2">
      <c r="B58" s="4" t="s">
        <v>70</v>
      </c>
      <c r="C58" s="4">
        <v>320</v>
      </c>
      <c r="D58" s="4">
        <v>320</v>
      </c>
      <c r="E58" s="4">
        <v>320</v>
      </c>
      <c r="F58" s="4">
        <v>320</v>
      </c>
      <c r="G58" s="4">
        <v>960</v>
      </c>
      <c r="H58" s="4">
        <v>320</v>
      </c>
      <c r="I58" s="4">
        <v>320</v>
      </c>
      <c r="J58" s="4">
        <v>320</v>
      </c>
      <c r="K58" s="4">
        <v>960</v>
      </c>
      <c r="L58" s="4">
        <v>320</v>
      </c>
      <c r="M58" s="4">
        <v>320</v>
      </c>
      <c r="N58" s="4">
        <v>320</v>
      </c>
      <c r="O58" s="4">
        <v>960</v>
      </c>
      <c r="P58" s="4">
        <v>320</v>
      </c>
      <c r="Q58" s="4">
        <v>320</v>
      </c>
      <c r="R58" s="4">
        <v>320</v>
      </c>
      <c r="S58" s="4">
        <v>960</v>
      </c>
    </row>
    <row r="59" spans="1:21" ht="15" x14ac:dyDescent="0.25">
      <c r="A59" t="s">
        <v>651</v>
      </c>
      <c r="B59" s="176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>
        <f>SUBTOTAL(109,Tabla7[Columna19])</f>
        <v>4560</v>
      </c>
    </row>
    <row r="60" spans="1:21" x14ac:dyDescent="0.2">
      <c r="A60" s="9" t="s">
        <v>80</v>
      </c>
      <c r="D60" s="4">
        <v>1520</v>
      </c>
      <c r="E60" s="4">
        <v>1520</v>
      </c>
      <c r="F60" s="4">
        <v>1520</v>
      </c>
      <c r="G60" s="4">
        <v>4560</v>
      </c>
      <c r="H60" s="4">
        <v>1520</v>
      </c>
      <c r="I60" s="4">
        <v>1520</v>
      </c>
      <c r="J60" s="4">
        <v>1520</v>
      </c>
      <c r="K60" s="4">
        <v>4560</v>
      </c>
      <c r="L60" s="4">
        <v>1520</v>
      </c>
      <c r="M60" s="4">
        <v>1520</v>
      </c>
      <c r="N60" s="4">
        <v>1520</v>
      </c>
      <c r="O60" s="4">
        <v>4560</v>
      </c>
      <c r="P60" s="4">
        <v>1520</v>
      </c>
      <c r="Q60" s="4">
        <v>1520</v>
      </c>
      <c r="R60" s="4">
        <v>1520</v>
      </c>
      <c r="S60" s="4">
        <v>4560</v>
      </c>
    </row>
    <row r="62" spans="1:21" x14ac:dyDescent="0.2">
      <c r="A62" s="9" t="s">
        <v>81</v>
      </c>
      <c r="D62" s="4">
        <v>44667.1</v>
      </c>
      <c r="E62" s="4">
        <v>44667.1</v>
      </c>
      <c r="F62" s="4">
        <v>43429.1</v>
      </c>
      <c r="G62" s="4">
        <v>131001.3</v>
      </c>
      <c r="H62" s="4">
        <v>40691.1</v>
      </c>
      <c r="I62" s="4">
        <v>40953.1</v>
      </c>
      <c r="J62" s="4">
        <v>43215.1</v>
      </c>
      <c r="K62" s="4">
        <v>124859.3</v>
      </c>
      <c r="L62" s="4">
        <v>44477.1</v>
      </c>
      <c r="M62" s="4">
        <v>44477.1</v>
      </c>
      <c r="N62" s="4">
        <v>44739.1</v>
      </c>
      <c r="O62" s="4">
        <v>133693.29999999999</v>
      </c>
      <c r="P62" s="4">
        <v>222909.5</v>
      </c>
      <c r="Q62" s="4">
        <v>49263.1</v>
      </c>
      <c r="R62" s="4">
        <v>42525.1</v>
      </c>
      <c r="S62" s="4">
        <v>91788.2</v>
      </c>
    </row>
  </sheetData>
  <customSheetViews>
    <customSheetView guid="{8F741B55-52E7-4171-80C9-10C9D877646A}">
      <pageMargins left="0.75" right="0.75" top="1" bottom="1" header="0" footer="0"/>
      <pageSetup paperSize="9" orientation="portrait" horizontalDpi="0" verticalDpi="0" r:id="rId1"/>
      <headerFooter alignWithMargins="0"/>
    </customSheetView>
  </customSheetViews>
  <mergeCells count="2">
    <mergeCell ref="W1:W5"/>
    <mergeCell ref="W23:AA24"/>
  </mergeCells>
  <phoneticPr fontId="33" type="noConversion"/>
  <pageMargins left="0.75" right="0.75" top="1" bottom="1" header="0" footer="0"/>
  <pageSetup paperSize="9" orientation="portrait" horizontalDpi="0" verticalDpi="0" r:id="rId2"/>
  <headerFooter alignWithMargins="0"/>
  <tableParts count="5">
    <tablePart r:id="rId3"/>
    <tablePart r:id="rId4"/>
    <tablePart r:id="rId5"/>
    <tablePart r:id="rId6"/>
    <tablePart r:id="rId7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77"/>
  <sheetViews>
    <sheetView topLeftCell="A17" zoomScale="60" zoomScaleNormal="60" workbookViewId="0">
      <selection activeCell="N31" sqref="N31"/>
    </sheetView>
  </sheetViews>
  <sheetFormatPr baseColWidth="10" defaultRowHeight="15" outlineLevelRow="2" x14ac:dyDescent="0.25"/>
  <cols>
    <col min="1" max="1" width="23.140625" bestFit="1" customWidth="1"/>
    <col min="2" max="2" width="15.140625" customWidth="1"/>
    <col min="3" max="3" width="11" customWidth="1"/>
    <col min="4" max="4" width="17.42578125" customWidth="1"/>
    <col min="5" max="5" width="16.42578125" bestFit="1" customWidth="1"/>
    <col min="6" max="6" width="11.28515625" customWidth="1"/>
    <col min="7" max="7" width="15.140625" customWidth="1"/>
    <col min="9" max="10" width="11.42578125" customWidth="1"/>
    <col min="13" max="14" width="19.28515625" customWidth="1"/>
  </cols>
  <sheetData>
    <row r="1" spans="1:18" ht="30" x14ac:dyDescent="0.25">
      <c r="A1" s="14" t="s">
        <v>82</v>
      </c>
      <c r="B1" s="14" t="s">
        <v>83</v>
      </c>
      <c r="C1" s="14" t="s">
        <v>84</v>
      </c>
      <c r="D1" s="14" t="s">
        <v>85</v>
      </c>
      <c r="E1" s="14" t="s">
        <v>86</v>
      </c>
      <c r="F1" s="14" t="s">
        <v>87</v>
      </c>
      <c r="G1" s="14" t="s">
        <v>88</v>
      </c>
      <c r="H1" s="14" t="s">
        <v>89</v>
      </c>
      <c r="I1" s="14" t="s">
        <v>90</v>
      </c>
      <c r="J1" s="14" t="s">
        <v>91</v>
      </c>
      <c r="K1" s="14" t="s">
        <v>92</v>
      </c>
    </row>
    <row r="2" spans="1:18" ht="30" customHeight="1" outlineLevel="2" x14ac:dyDescent="0.25">
      <c r="A2" t="s">
        <v>93</v>
      </c>
      <c r="B2" s="15" t="s">
        <v>94</v>
      </c>
      <c r="C2" s="16">
        <v>0.7680555555555556</v>
      </c>
      <c r="D2" s="15" t="s">
        <v>99</v>
      </c>
      <c r="E2" s="15" t="s">
        <v>96</v>
      </c>
      <c r="F2" s="15" t="s">
        <v>97</v>
      </c>
      <c r="G2" s="15" t="s">
        <v>98</v>
      </c>
      <c r="H2" s="16">
        <v>0.12569444444444444</v>
      </c>
      <c r="I2" s="15">
        <f>HOUR(H2)</f>
        <v>3</v>
      </c>
      <c r="J2" s="15">
        <f>MINUTE(H2)</f>
        <v>1</v>
      </c>
      <c r="K2" s="17">
        <v>0.20100000000000001</v>
      </c>
      <c r="M2" s="154" t="s">
        <v>762</v>
      </c>
      <c r="N2" s="119" t="s">
        <v>763</v>
      </c>
      <c r="O2" s="119" t="s">
        <v>764</v>
      </c>
      <c r="P2" s="119" t="s">
        <v>765</v>
      </c>
      <c r="Q2" s="119" t="s">
        <v>83</v>
      </c>
    </row>
    <row r="3" spans="1:18" ht="30" customHeight="1" outlineLevel="2" x14ac:dyDescent="0.25">
      <c r="A3" t="s">
        <v>93</v>
      </c>
      <c r="B3" s="15" t="s">
        <v>94</v>
      </c>
      <c r="C3" s="16">
        <v>0.77013888888888893</v>
      </c>
      <c r="D3" s="15" t="s">
        <v>95</v>
      </c>
      <c r="E3" s="15" t="s">
        <v>96</v>
      </c>
      <c r="F3" s="15" t="s">
        <v>97</v>
      </c>
      <c r="G3" s="15" t="s">
        <v>98</v>
      </c>
      <c r="H3" s="16">
        <v>0.25069444444444444</v>
      </c>
      <c r="I3" s="15">
        <f>HOUR(H3)</f>
        <v>6</v>
      </c>
      <c r="J3" s="15">
        <f>MINUTE(H3)</f>
        <v>1</v>
      </c>
      <c r="K3" s="17">
        <v>0.28499999999999998</v>
      </c>
      <c r="M3" s="154"/>
      <c r="N3" s="119" t="s">
        <v>766</v>
      </c>
      <c r="O3" s="119"/>
      <c r="P3" s="119"/>
      <c r="Q3" s="119"/>
    </row>
    <row r="4" spans="1:18" ht="30" customHeight="1" outlineLevel="1" x14ac:dyDescent="0.25">
      <c r="B4" s="15"/>
      <c r="C4" s="16"/>
      <c r="D4" s="15"/>
      <c r="E4" s="181" t="s">
        <v>867</v>
      </c>
      <c r="F4" s="15"/>
      <c r="G4" s="15"/>
      <c r="H4" s="16"/>
      <c r="I4" s="15"/>
      <c r="J4" s="15"/>
      <c r="K4" s="17">
        <f>SUBTOTAL(9,K2:K3)</f>
        <v>0.48599999999999999</v>
      </c>
      <c r="M4" s="154"/>
      <c r="N4" s="151"/>
      <c r="O4" s="151"/>
      <c r="P4" s="151"/>
      <c r="Q4" s="151"/>
    </row>
    <row r="5" spans="1:18" ht="30" customHeight="1" outlineLevel="2" x14ac:dyDescent="0.25">
      <c r="A5" t="s">
        <v>143</v>
      </c>
      <c r="B5" s="18" t="s">
        <v>151</v>
      </c>
      <c r="C5" s="19">
        <v>0.59236111111111112</v>
      </c>
      <c r="D5" s="18" t="s">
        <v>152</v>
      </c>
      <c r="E5" s="18" t="s">
        <v>153</v>
      </c>
      <c r="F5" s="18" t="s">
        <v>97</v>
      </c>
      <c r="G5" s="18" t="s">
        <v>104</v>
      </c>
      <c r="H5" s="19">
        <v>0.16041666666666668</v>
      </c>
      <c r="I5" s="18">
        <f>HOUR(H5)</f>
        <v>3</v>
      </c>
      <c r="J5" s="18">
        <f>MINUTE(H5)</f>
        <v>51</v>
      </c>
      <c r="K5" s="20">
        <v>0.14099999999999999</v>
      </c>
      <c r="M5" s="154"/>
      <c r="N5" s="119" t="s">
        <v>767</v>
      </c>
      <c r="O5" s="119"/>
      <c r="P5" s="119"/>
      <c r="Q5" s="119"/>
    </row>
    <row r="6" spans="1:18" ht="30" customHeight="1" outlineLevel="1" x14ac:dyDescent="0.25">
      <c r="B6" s="18"/>
      <c r="C6" s="19"/>
      <c r="D6" s="18"/>
      <c r="E6" s="182" t="s">
        <v>868</v>
      </c>
      <c r="F6" s="18"/>
      <c r="G6" s="18"/>
      <c r="H6" s="19"/>
      <c r="I6" s="18"/>
      <c r="J6" s="18"/>
      <c r="K6" s="20">
        <f>SUBTOTAL(9,K5:K5)</f>
        <v>0.14099999999999999</v>
      </c>
      <c r="M6" s="154"/>
      <c r="N6" s="151"/>
      <c r="O6" s="151"/>
      <c r="P6" s="151"/>
      <c r="Q6" s="151"/>
    </row>
    <row r="7" spans="1:18" ht="30" customHeight="1" outlineLevel="2" x14ac:dyDescent="0.25">
      <c r="A7" t="s">
        <v>143</v>
      </c>
      <c r="B7" s="18" t="s">
        <v>147</v>
      </c>
      <c r="C7" s="19">
        <v>0.75277777777777777</v>
      </c>
      <c r="D7" s="18" t="s">
        <v>149</v>
      </c>
      <c r="E7" s="18" t="s">
        <v>146</v>
      </c>
      <c r="F7" s="18" t="s">
        <v>97</v>
      </c>
      <c r="G7" s="18" t="s">
        <v>104</v>
      </c>
      <c r="H7" s="19">
        <v>4.1666666666666666E-3</v>
      </c>
      <c r="I7" s="18">
        <f>HOUR(H7)</f>
        <v>0</v>
      </c>
      <c r="J7" s="18">
        <f>MINUTE(H7)</f>
        <v>6</v>
      </c>
      <c r="K7" s="20">
        <v>7.1999999999999995E-2</v>
      </c>
      <c r="M7" s="154"/>
      <c r="N7" s="119" t="s">
        <v>768</v>
      </c>
      <c r="O7" s="119"/>
      <c r="P7" s="119"/>
      <c r="Q7" s="119"/>
    </row>
    <row r="8" spans="1:18" ht="30" customHeight="1" outlineLevel="2" x14ac:dyDescent="0.25">
      <c r="A8" t="s">
        <v>143</v>
      </c>
      <c r="B8" s="18" t="s">
        <v>144</v>
      </c>
      <c r="C8" s="19">
        <v>0.58263888888888882</v>
      </c>
      <c r="D8" s="18" t="s">
        <v>145</v>
      </c>
      <c r="E8" s="18" t="s">
        <v>146</v>
      </c>
      <c r="F8" s="18" t="s">
        <v>97</v>
      </c>
      <c r="G8" s="18" t="s">
        <v>104</v>
      </c>
      <c r="H8" s="19">
        <v>0.26319444444444445</v>
      </c>
      <c r="I8" s="18">
        <f>HOUR(H8)</f>
        <v>6</v>
      </c>
      <c r="J8" s="18">
        <f>MINUTE(H8)</f>
        <v>19</v>
      </c>
      <c r="K8" s="20">
        <v>0.21</v>
      </c>
      <c r="M8" s="158" t="s">
        <v>800</v>
      </c>
      <c r="N8" s="158"/>
      <c r="O8" s="158"/>
      <c r="P8" s="158"/>
      <c r="Q8" s="158"/>
    </row>
    <row r="9" spans="1:18" ht="30" customHeight="1" outlineLevel="1" x14ac:dyDescent="0.25">
      <c r="B9" s="18"/>
      <c r="C9" s="19"/>
      <c r="D9" s="18"/>
      <c r="E9" s="182" t="s">
        <v>869</v>
      </c>
      <c r="F9" s="18"/>
      <c r="G9" s="18"/>
      <c r="H9" s="19"/>
      <c r="I9" s="18"/>
      <c r="J9" s="18"/>
      <c r="K9" s="20">
        <f>SUBTOTAL(9,K7:K8)</f>
        <v>0.28199999999999997</v>
      </c>
      <c r="M9" s="150"/>
      <c r="N9" s="150"/>
      <c r="O9" s="150"/>
      <c r="P9" s="150"/>
      <c r="Q9" s="150"/>
    </row>
    <row r="10" spans="1:18" ht="30" customHeight="1" outlineLevel="2" x14ac:dyDescent="0.25">
      <c r="A10" t="s">
        <v>143</v>
      </c>
      <c r="B10" s="18" t="s">
        <v>151</v>
      </c>
      <c r="C10" s="19">
        <v>0.58124999999999993</v>
      </c>
      <c r="D10" s="18" t="s">
        <v>154</v>
      </c>
      <c r="E10" s="18" t="s">
        <v>155</v>
      </c>
      <c r="F10" s="18" t="s">
        <v>97</v>
      </c>
      <c r="G10" s="18" t="s">
        <v>104</v>
      </c>
      <c r="H10" s="19">
        <v>0.17777777777777778</v>
      </c>
      <c r="I10" s="18">
        <f>HOUR(H10)</f>
        <v>4</v>
      </c>
      <c r="J10" s="18">
        <f>MINUTE(H10)</f>
        <v>16</v>
      </c>
      <c r="K10" s="20">
        <v>0.16400000000000001</v>
      </c>
      <c r="M10" s="158" t="s">
        <v>801</v>
      </c>
      <c r="N10" s="158"/>
      <c r="O10" s="158"/>
      <c r="P10" s="158"/>
      <c r="Q10" s="158"/>
    </row>
    <row r="11" spans="1:18" ht="30" customHeight="1" outlineLevel="1" x14ac:dyDescent="0.25">
      <c r="B11" s="18"/>
      <c r="C11" s="19"/>
      <c r="D11" s="18"/>
      <c r="E11" s="182" t="s">
        <v>870</v>
      </c>
      <c r="F11" s="18"/>
      <c r="G11" s="18"/>
      <c r="H11" s="19"/>
      <c r="I11" s="18"/>
      <c r="J11" s="18"/>
      <c r="K11" s="20">
        <f>SUBTOTAL(9,K10:K10)</f>
        <v>0.16400000000000001</v>
      </c>
      <c r="M11" s="150"/>
      <c r="N11" s="150"/>
      <c r="O11" s="150"/>
      <c r="P11" s="150"/>
      <c r="Q11" s="150"/>
    </row>
    <row r="12" spans="1:18" ht="30" customHeight="1" outlineLevel="2" x14ac:dyDescent="0.25">
      <c r="A12" t="s">
        <v>143</v>
      </c>
      <c r="B12" s="18" t="s">
        <v>147</v>
      </c>
      <c r="C12" s="19">
        <v>0.76250000000000007</v>
      </c>
      <c r="D12" s="18" t="s">
        <v>148</v>
      </c>
      <c r="E12" s="18" t="s">
        <v>103</v>
      </c>
      <c r="F12" s="18" t="s">
        <v>97</v>
      </c>
      <c r="G12" s="18" t="s">
        <v>104</v>
      </c>
      <c r="H12" s="19">
        <v>3.125E-2</v>
      </c>
      <c r="I12" s="18">
        <f>HOUR(H12)</f>
        <v>0</v>
      </c>
      <c r="J12" s="18">
        <f>MINUTE(H12)</f>
        <v>45</v>
      </c>
      <c r="K12" s="20">
        <v>7.1999999999999995E-2</v>
      </c>
      <c r="M12" s="155" t="s">
        <v>769</v>
      </c>
      <c r="N12" s="119" t="s">
        <v>770</v>
      </c>
      <c r="O12" s="156" t="s">
        <v>771</v>
      </c>
      <c r="P12" s="156"/>
      <c r="Q12" s="156"/>
      <c r="R12" s="156"/>
    </row>
    <row r="13" spans="1:18" ht="30" customHeight="1" outlineLevel="2" x14ac:dyDescent="0.25">
      <c r="A13" t="s">
        <v>143</v>
      </c>
      <c r="B13" s="18" t="s">
        <v>147</v>
      </c>
      <c r="C13" s="19">
        <v>0.62847222222222221</v>
      </c>
      <c r="D13" s="18" t="s">
        <v>150</v>
      </c>
      <c r="E13" s="18" t="s">
        <v>103</v>
      </c>
      <c r="F13" s="18" t="s">
        <v>97</v>
      </c>
      <c r="G13" s="18" t="s">
        <v>104</v>
      </c>
      <c r="H13" s="19">
        <v>3.1944444444444449E-2</v>
      </c>
      <c r="I13" s="18">
        <f>HOUR(H13)</f>
        <v>0</v>
      </c>
      <c r="J13" s="18">
        <f>MINUTE(H13)</f>
        <v>46</v>
      </c>
      <c r="K13" s="20">
        <v>7.1999999999999995E-2</v>
      </c>
      <c r="M13" s="155"/>
      <c r="N13" s="119" t="s">
        <v>772</v>
      </c>
      <c r="O13" s="156"/>
      <c r="P13" s="156"/>
      <c r="Q13" s="156"/>
      <c r="R13" s="156"/>
    </row>
    <row r="14" spans="1:18" ht="30" customHeight="1" outlineLevel="2" x14ac:dyDescent="0.25">
      <c r="A14" t="s">
        <v>143</v>
      </c>
      <c r="B14" s="18" t="s">
        <v>156</v>
      </c>
      <c r="C14" s="19">
        <v>0.88055555555555554</v>
      </c>
      <c r="D14" s="18" t="s">
        <v>150</v>
      </c>
      <c r="E14" s="18" t="s">
        <v>103</v>
      </c>
      <c r="F14" s="18" t="s">
        <v>97</v>
      </c>
      <c r="G14" s="18" t="s">
        <v>104</v>
      </c>
      <c r="H14" s="19">
        <v>2.9166666666666664E-2</v>
      </c>
      <c r="I14" s="18">
        <f>HOUR(H14)</f>
        <v>0</v>
      </c>
      <c r="J14" s="18">
        <f>MINUTE(H14)</f>
        <v>42</v>
      </c>
      <c r="K14" s="20">
        <v>7.1999999999999995E-2</v>
      </c>
      <c r="M14" s="155"/>
      <c r="N14" s="119" t="s">
        <v>773</v>
      </c>
      <c r="O14" s="156"/>
      <c r="P14" s="156"/>
      <c r="Q14" s="156"/>
      <c r="R14" s="156"/>
    </row>
    <row r="15" spans="1:18" ht="30" customHeight="1" outlineLevel="2" x14ac:dyDescent="0.25">
      <c r="A15" t="s">
        <v>143</v>
      </c>
      <c r="B15" s="18" t="s">
        <v>156</v>
      </c>
      <c r="C15" s="19">
        <v>0.7993055555555556</v>
      </c>
      <c r="D15" s="18" t="s">
        <v>157</v>
      </c>
      <c r="E15" s="18" t="s">
        <v>103</v>
      </c>
      <c r="F15" s="18" t="s">
        <v>97</v>
      </c>
      <c r="G15" s="18" t="s">
        <v>104</v>
      </c>
      <c r="H15" s="19">
        <v>1.5972222222222224E-2</v>
      </c>
      <c r="I15" s="18">
        <f>HOUR(H15)</f>
        <v>0</v>
      </c>
      <c r="J15" s="18">
        <f>MINUTE(H15)</f>
        <v>23</v>
      </c>
      <c r="K15" s="20">
        <v>7.1999999999999995E-2</v>
      </c>
      <c r="M15" s="155"/>
      <c r="N15" s="119" t="s">
        <v>774</v>
      </c>
      <c r="O15" s="156"/>
      <c r="P15" s="156"/>
      <c r="Q15" s="156"/>
      <c r="R15" s="156"/>
    </row>
    <row r="16" spans="1:18" ht="30" customHeight="1" outlineLevel="2" x14ac:dyDescent="0.25">
      <c r="A16" t="s">
        <v>143</v>
      </c>
      <c r="B16" s="18" t="s">
        <v>158</v>
      </c>
      <c r="C16" s="19">
        <v>0.8125</v>
      </c>
      <c r="D16" s="18" t="s">
        <v>157</v>
      </c>
      <c r="E16" s="18" t="s">
        <v>103</v>
      </c>
      <c r="F16" s="18" t="s">
        <v>97</v>
      </c>
      <c r="G16" s="18" t="s">
        <v>104</v>
      </c>
      <c r="H16" s="19">
        <v>1.5277777777777777E-2</v>
      </c>
      <c r="I16" s="18">
        <f>HOUR(H16)</f>
        <v>0</v>
      </c>
      <c r="J16" s="18">
        <f>MINUTE(H16)</f>
        <v>22</v>
      </c>
      <c r="K16" s="20">
        <v>7.1999999999999995E-2</v>
      </c>
      <c r="M16" s="155"/>
      <c r="N16" s="119" t="s">
        <v>775</v>
      </c>
      <c r="O16" s="156" t="s">
        <v>776</v>
      </c>
      <c r="P16" s="156"/>
      <c r="Q16" s="156"/>
      <c r="R16" s="156"/>
    </row>
    <row r="17" spans="1:18" ht="30" customHeight="1" outlineLevel="2" x14ac:dyDescent="0.25">
      <c r="A17" t="s">
        <v>143</v>
      </c>
      <c r="B17" s="18" t="s">
        <v>158</v>
      </c>
      <c r="C17" s="19">
        <v>0.81111111111111101</v>
      </c>
      <c r="D17" s="18" t="s">
        <v>157</v>
      </c>
      <c r="E17" s="18" t="s">
        <v>103</v>
      </c>
      <c r="F17" s="18" t="s">
        <v>97</v>
      </c>
      <c r="G17" s="18" t="s">
        <v>104</v>
      </c>
      <c r="H17" s="19">
        <v>7.6388888888888886E-3</v>
      </c>
      <c r="I17" s="18">
        <f>HOUR(H17)</f>
        <v>0</v>
      </c>
      <c r="J17" s="18">
        <f>MINUTE(H17)</f>
        <v>11</v>
      </c>
      <c r="K17" s="20">
        <v>7.1999999999999995E-2</v>
      </c>
      <c r="M17" s="156" t="s">
        <v>787</v>
      </c>
      <c r="N17" s="156"/>
      <c r="O17" s="156"/>
      <c r="P17" s="156"/>
      <c r="Q17" s="156"/>
      <c r="R17" s="156"/>
    </row>
    <row r="18" spans="1:18" ht="30" customHeight="1" outlineLevel="1" x14ac:dyDescent="0.25">
      <c r="B18" s="18"/>
      <c r="C18" s="19"/>
      <c r="D18" s="18"/>
      <c r="E18" s="182" t="s">
        <v>871</v>
      </c>
      <c r="F18" s="18"/>
      <c r="G18" s="18"/>
      <c r="H18" s="19"/>
      <c r="I18" s="18"/>
      <c r="J18" s="18"/>
      <c r="K18" s="20">
        <f>SUBTOTAL(9,K12:K17)</f>
        <v>0.432</v>
      </c>
      <c r="M18" s="149"/>
      <c r="N18" s="149"/>
      <c r="O18" s="149"/>
      <c r="P18" s="149"/>
      <c r="Q18" s="149"/>
      <c r="R18" s="149"/>
    </row>
    <row r="19" spans="1:18" ht="30" customHeight="1" outlineLevel="2" x14ac:dyDescent="0.25">
      <c r="A19" t="s">
        <v>159</v>
      </c>
      <c r="B19" s="18" t="s">
        <v>151</v>
      </c>
      <c r="C19" s="19">
        <v>0.77569444444444446</v>
      </c>
      <c r="D19" s="18" t="s">
        <v>161</v>
      </c>
      <c r="E19" s="18" t="s">
        <v>122</v>
      </c>
      <c r="F19" s="18" t="s">
        <v>97</v>
      </c>
      <c r="G19" s="18" t="s">
        <v>104</v>
      </c>
      <c r="H19" s="19">
        <v>2.2222222222222223E-2</v>
      </c>
      <c r="I19" s="18">
        <f>HOUR(H19)</f>
        <v>0</v>
      </c>
      <c r="J19" s="18">
        <f>MINUTE(H19)</f>
        <v>32</v>
      </c>
      <c r="K19" s="20">
        <v>7.1999999999999995E-2</v>
      </c>
    </row>
    <row r="20" spans="1:18" ht="30" customHeight="1" outlineLevel="1" x14ac:dyDescent="0.25">
      <c r="B20" s="18"/>
      <c r="C20" s="19"/>
      <c r="D20" s="18"/>
      <c r="E20" s="182" t="s">
        <v>872</v>
      </c>
      <c r="F20" s="18"/>
      <c r="G20" s="18"/>
      <c r="H20" s="19"/>
      <c r="I20" s="18"/>
      <c r="J20" s="18"/>
      <c r="K20" s="20">
        <f>SUBTOTAL(9,K19:K19)</f>
        <v>7.1999999999999995E-2</v>
      </c>
    </row>
    <row r="21" spans="1:18" ht="30" customHeight="1" outlineLevel="2" x14ac:dyDescent="0.25">
      <c r="A21" t="s">
        <v>159</v>
      </c>
      <c r="B21" s="18" t="s">
        <v>151</v>
      </c>
      <c r="C21" s="19">
        <v>0.7597222222222223</v>
      </c>
      <c r="D21" s="18" t="s">
        <v>162</v>
      </c>
      <c r="E21" s="18" t="s">
        <v>153</v>
      </c>
      <c r="F21" s="18" t="s">
        <v>97</v>
      </c>
      <c r="G21" s="18" t="s">
        <v>104</v>
      </c>
      <c r="H21" s="19">
        <v>7.6388888888888886E-3</v>
      </c>
      <c r="I21" s="18">
        <f>HOUR(H21)</f>
        <v>0</v>
      </c>
      <c r="J21" s="18">
        <f>MINUTE(H21)</f>
        <v>11</v>
      </c>
      <c r="K21" s="20">
        <v>7.1999999999999995E-2</v>
      </c>
      <c r="O21" s="129" t="s">
        <v>777</v>
      </c>
      <c r="P21" s="130" t="s">
        <v>778</v>
      </c>
      <c r="Q21" s="131" t="s">
        <v>779</v>
      </c>
    </row>
    <row r="22" spans="1:18" ht="30" customHeight="1" outlineLevel="1" x14ac:dyDescent="0.25">
      <c r="B22" s="18"/>
      <c r="C22" s="19"/>
      <c r="D22" s="18"/>
      <c r="E22" s="182" t="s">
        <v>868</v>
      </c>
      <c r="F22" s="18"/>
      <c r="G22" s="18"/>
      <c r="H22" s="19"/>
      <c r="I22" s="18"/>
      <c r="J22" s="18"/>
      <c r="K22" s="20">
        <f>SUBTOTAL(9,K21:K21)</f>
        <v>7.1999999999999995E-2</v>
      </c>
      <c r="O22" s="129"/>
      <c r="P22" s="130"/>
      <c r="Q22" s="131"/>
    </row>
    <row r="23" spans="1:18" ht="30" customHeight="1" outlineLevel="2" x14ac:dyDescent="0.25">
      <c r="A23" t="s">
        <v>159</v>
      </c>
      <c r="B23" s="18" t="s">
        <v>151</v>
      </c>
      <c r="C23" s="19">
        <v>0.77708333333333324</v>
      </c>
      <c r="D23" s="18" t="s">
        <v>160</v>
      </c>
      <c r="E23" s="18" t="s">
        <v>103</v>
      </c>
      <c r="F23" s="18" t="s">
        <v>97</v>
      </c>
      <c r="G23" s="18" t="s">
        <v>104</v>
      </c>
      <c r="H23" s="19">
        <v>1.3888888888888889E-3</v>
      </c>
      <c r="I23" s="18">
        <f>HOUR(H23)</f>
        <v>0</v>
      </c>
      <c r="J23" s="18">
        <f>MINUTE(H23)</f>
        <v>2</v>
      </c>
      <c r="K23" s="20">
        <v>7.1999999999999995E-2</v>
      </c>
      <c r="M23" s="157" t="s">
        <v>788</v>
      </c>
      <c r="N23" s="157"/>
      <c r="O23" s="132" t="s">
        <v>86</v>
      </c>
      <c r="P23" s="133" t="s">
        <v>770</v>
      </c>
      <c r="Q23" s="134" t="s">
        <v>492</v>
      </c>
    </row>
    <row r="24" spans="1:18" ht="30" customHeight="1" outlineLevel="2" x14ac:dyDescent="0.25">
      <c r="A24" t="s">
        <v>159</v>
      </c>
      <c r="B24" s="18" t="s">
        <v>151</v>
      </c>
      <c r="C24" s="19">
        <v>0.75069444444444444</v>
      </c>
      <c r="D24" s="18" t="s">
        <v>160</v>
      </c>
      <c r="E24" s="18" t="s">
        <v>103</v>
      </c>
      <c r="F24" s="18" t="s">
        <v>97</v>
      </c>
      <c r="G24" s="18" t="s">
        <v>104</v>
      </c>
      <c r="H24" s="19">
        <v>3.0555555555555555E-2</v>
      </c>
      <c r="I24" s="18">
        <f>HOUR(H24)</f>
        <v>0</v>
      </c>
      <c r="J24" s="18">
        <f>MINUTE(H24)</f>
        <v>44</v>
      </c>
      <c r="K24" s="20">
        <v>7.1999999999999995E-2</v>
      </c>
      <c r="M24" s="156" t="s">
        <v>780</v>
      </c>
      <c r="N24" s="156"/>
      <c r="O24" s="132" t="s">
        <v>86</v>
      </c>
      <c r="P24" s="133" t="s">
        <v>772</v>
      </c>
      <c r="Q24" s="134" t="s">
        <v>89</v>
      </c>
    </row>
    <row r="25" spans="1:18" ht="30" customHeight="1" outlineLevel="2" x14ac:dyDescent="0.25">
      <c r="A25" t="s">
        <v>159</v>
      </c>
      <c r="B25" s="18" t="s">
        <v>151</v>
      </c>
      <c r="C25" s="19">
        <v>0.75486111111111109</v>
      </c>
      <c r="D25" s="18" t="s">
        <v>163</v>
      </c>
      <c r="E25" s="18" t="s">
        <v>103</v>
      </c>
      <c r="F25" s="18" t="s">
        <v>97</v>
      </c>
      <c r="G25" s="18" t="s">
        <v>104</v>
      </c>
      <c r="H25" s="19">
        <v>8.8888888888888892E-2</v>
      </c>
      <c r="I25" s="18">
        <f>HOUR(H25)</f>
        <v>2</v>
      </c>
      <c r="J25" s="18">
        <f>MINUTE(H25)</f>
        <v>8</v>
      </c>
      <c r="K25" s="20">
        <v>0.11799999999999999</v>
      </c>
      <c r="M25" s="156" t="s">
        <v>781</v>
      </c>
      <c r="N25" s="156"/>
      <c r="O25" s="132" t="s">
        <v>782</v>
      </c>
      <c r="P25" s="133" t="s">
        <v>783</v>
      </c>
      <c r="Q25" s="134" t="s">
        <v>784</v>
      </c>
    </row>
    <row r="26" spans="1:18" ht="30" customHeight="1" outlineLevel="2" x14ac:dyDescent="0.25">
      <c r="A26" t="s">
        <v>159</v>
      </c>
      <c r="B26" s="18" t="s">
        <v>151</v>
      </c>
      <c r="C26" s="19">
        <v>0.64861111111111114</v>
      </c>
      <c r="D26" s="18" t="s">
        <v>164</v>
      </c>
      <c r="E26" s="18" t="s">
        <v>103</v>
      </c>
      <c r="F26" s="18" t="s">
        <v>97</v>
      </c>
      <c r="G26" s="18" t="s">
        <v>104</v>
      </c>
      <c r="H26" s="19">
        <v>8.819444444444445E-2</v>
      </c>
      <c r="I26" s="18">
        <f>HOUR(H26)</f>
        <v>2</v>
      </c>
      <c r="J26" s="18">
        <f>MINUTE(H26)</f>
        <v>7</v>
      </c>
      <c r="K26" s="20">
        <v>0.11799999999999999</v>
      </c>
      <c r="M26" s="156" t="s">
        <v>785</v>
      </c>
      <c r="N26" s="156"/>
      <c r="O26" s="132" t="s">
        <v>782</v>
      </c>
      <c r="P26" s="133" t="s">
        <v>772</v>
      </c>
      <c r="Q26" s="134" t="s">
        <v>492</v>
      </c>
    </row>
    <row r="27" spans="1:18" ht="30" customHeight="1" outlineLevel="1" x14ac:dyDescent="0.25">
      <c r="B27" s="18"/>
      <c r="C27" s="19"/>
      <c r="D27" s="18"/>
      <c r="E27" s="182" t="s">
        <v>871</v>
      </c>
      <c r="F27" s="18"/>
      <c r="G27" s="18"/>
      <c r="H27" s="19"/>
      <c r="I27" s="18"/>
      <c r="J27" s="18"/>
      <c r="K27" s="20">
        <f>SUBTOTAL(9,K23:K26)</f>
        <v>0.38</v>
      </c>
      <c r="M27" s="149"/>
      <c r="N27" s="149"/>
      <c r="O27" s="146"/>
      <c r="P27" s="133"/>
      <c r="Q27" s="134"/>
    </row>
    <row r="28" spans="1:18" ht="30" customHeight="1" outlineLevel="2" x14ac:dyDescent="0.25">
      <c r="A28" t="s">
        <v>165</v>
      </c>
      <c r="B28" s="18" t="s">
        <v>166</v>
      </c>
      <c r="C28" s="19">
        <v>0.82361111111111107</v>
      </c>
      <c r="D28" s="18" t="s">
        <v>167</v>
      </c>
      <c r="E28" s="18" t="s">
        <v>168</v>
      </c>
      <c r="F28" s="18" t="s">
        <v>97</v>
      </c>
      <c r="G28" s="18" t="s">
        <v>169</v>
      </c>
      <c r="H28" s="19">
        <v>1.5277777777777777E-2</v>
      </c>
      <c r="I28" s="18">
        <f>HOUR(H28)</f>
        <v>0</v>
      </c>
      <c r="J28" s="18">
        <f>MINUTE(H28)</f>
        <v>22</v>
      </c>
      <c r="K28" s="20">
        <v>0.19400000000000001</v>
      </c>
      <c r="M28" s="156" t="s">
        <v>786</v>
      </c>
      <c r="N28" s="156"/>
      <c r="O28" s="132" t="s">
        <v>782</v>
      </c>
      <c r="P28" s="133" t="s">
        <v>770</v>
      </c>
      <c r="Q28" s="134" t="s">
        <v>89</v>
      </c>
    </row>
    <row r="29" spans="1:18" ht="30" customHeight="1" outlineLevel="2" x14ac:dyDescent="0.25">
      <c r="A29" t="s">
        <v>165</v>
      </c>
      <c r="B29" s="18" t="s">
        <v>166</v>
      </c>
      <c r="C29" s="19">
        <v>0.82361111111111107</v>
      </c>
      <c r="D29" s="18" t="s">
        <v>167</v>
      </c>
      <c r="E29" s="18" t="s">
        <v>168</v>
      </c>
      <c r="F29" s="18" t="s">
        <v>97</v>
      </c>
      <c r="G29" s="18" t="s">
        <v>169</v>
      </c>
      <c r="H29" s="19">
        <v>9.0277777777777787E-3</v>
      </c>
      <c r="I29" s="18">
        <f>HOUR(H29)</f>
        <v>0</v>
      </c>
      <c r="J29" s="18">
        <f>MINUTE(H29)</f>
        <v>13</v>
      </c>
      <c r="K29" s="20">
        <v>0.19400000000000001</v>
      </c>
    </row>
    <row r="30" spans="1:18" ht="30" customHeight="1" outlineLevel="2" x14ac:dyDescent="0.25">
      <c r="A30" t="s">
        <v>165</v>
      </c>
      <c r="B30" s="18" t="s">
        <v>166</v>
      </c>
      <c r="C30" s="19">
        <v>0.82152777777777775</v>
      </c>
      <c r="D30" s="18" t="s">
        <v>167</v>
      </c>
      <c r="E30" s="18" t="s">
        <v>168</v>
      </c>
      <c r="F30" s="18" t="s">
        <v>97</v>
      </c>
      <c r="G30" s="18" t="s">
        <v>169</v>
      </c>
      <c r="H30" s="19">
        <v>1.0416666666666666E-2</v>
      </c>
      <c r="I30" s="18">
        <f>HOUR(H30)</f>
        <v>0</v>
      </c>
      <c r="J30" s="18">
        <f>MINUTE(H30)</f>
        <v>15</v>
      </c>
      <c r="K30" s="20">
        <v>0.19400000000000001</v>
      </c>
    </row>
    <row r="31" spans="1:18" ht="30" customHeight="1" outlineLevel="2" x14ac:dyDescent="0.25">
      <c r="A31" t="s">
        <v>165</v>
      </c>
      <c r="B31" s="18" t="s">
        <v>166</v>
      </c>
      <c r="C31" s="19">
        <v>0.62013888888888891</v>
      </c>
      <c r="D31" s="18" t="s">
        <v>170</v>
      </c>
      <c r="E31" s="18" t="s">
        <v>168</v>
      </c>
      <c r="F31" s="18" t="s">
        <v>97</v>
      </c>
      <c r="G31" s="18" t="s">
        <v>169</v>
      </c>
      <c r="H31" s="19">
        <v>1.1111111111111112E-2</v>
      </c>
      <c r="I31" s="18">
        <f>HOUR(H31)</f>
        <v>0</v>
      </c>
      <c r="J31" s="18">
        <f>MINUTE(H31)</f>
        <v>16</v>
      </c>
      <c r="K31" s="20">
        <v>0.19400000000000001</v>
      </c>
    </row>
    <row r="32" spans="1:18" ht="30" customHeight="1" outlineLevel="2" x14ac:dyDescent="0.25">
      <c r="A32" t="s">
        <v>165</v>
      </c>
      <c r="B32" s="18" t="s">
        <v>171</v>
      </c>
      <c r="C32" s="19">
        <v>0.54166666666666663</v>
      </c>
      <c r="D32" s="18" t="s">
        <v>175</v>
      </c>
      <c r="E32" s="18" t="s">
        <v>168</v>
      </c>
      <c r="F32" s="18" t="s">
        <v>97</v>
      </c>
      <c r="G32" s="18" t="s">
        <v>169</v>
      </c>
      <c r="H32" s="19">
        <v>1.1805555555555555E-2</v>
      </c>
      <c r="I32" s="18">
        <f>HOUR(H32)</f>
        <v>0</v>
      </c>
      <c r="J32" s="18">
        <f>MINUTE(H32)</f>
        <v>17</v>
      </c>
      <c r="K32" s="20">
        <v>0.19400000000000001</v>
      </c>
    </row>
    <row r="33" spans="1:11" ht="30" customHeight="1" outlineLevel="2" x14ac:dyDescent="0.25">
      <c r="A33" t="s">
        <v>165</v>
      </c>
      <c r="B33" s="18" t="s">
        <v>177</v>
      </c>
      <c r="C33" s="19">
        <v>0.56597222222222221</v>
      </c>
      <c r="D33" s="18" t="s">
        <v>175</v>
      </c>
      <c r="E33" s="18" t="s">
        <v>168</v>
      </c>
      <c r="F33" s="18" t="s">
        <v>97</v>
      </c>
      <c r="G33" s="18" t="s">
        <v>169</v>
      </c>
      <c r="H33" s="19">
        <v>4.8611111111111112E-3</v>
      </c>
      <c r="I33" s="18">
        <f>HOUR(H33)</f>
        <v>0</v>
      </c>
      <c r="J33" s="18">
        <f>MINUTE(H33)</f>
        <v>7</v>
      </c>
      <c r="K33" s="20">
        <v>0.19400000000000001</v>
      </c>
    </row>
    <row r="34" spans="1:11" ht="30" customHeight="1" outlineLevel="2" x14ac:dyDescent="0.25">
      <c r="A34" t="s">
        <v>165</v>
      </c>
      <c r="B34" s="18" t="s">
        <v>171</v>
      </c>
      <c r="C34" s="19">
        <v>0.54722222222222217</v>
      </c>
      <c r="D34" s="18" t="s">
        <v>172</v>
      </c>
      <c r="E34" s="18" t="s">
        <v>168</v>
      </c>
      <c r="F34" s="18" t="s">
        <v>97</v>
      </c>
      <c r="G34" s="18" t="s">
        <v>173</v>
      </c>
      <c r="H34" s="19">
        <v>7.2222222222222229E-2</v>
      </c>
      <c r="I34" s="18">
        <f>HOUR(H34)</f>
        <v>1</v>
      </c>
      <c r="J34" s="18">
        <f>MINUTE(H34)</f>
        <v>44</v>
      </c>
      <c r="K34" s="20">
        <v>0.76100000000000001</v>
      </c>
    </row>
    <row r="35" spans="1:11" ht="30" customHeight="1" outlineLevel="1" x14ac:dyDescent="0.25">
      <c r="B35" s="18"/>
      <c r="C35" s="19"/>
      <c r="D35" s="18"/>
      <c r="E35" s="182" t="s">
        <v>873</v>
      </c>
      <c r="F35" s="18"/>
      <c r="G35" s="18"/>
      <c r="H35" s="19"/>
      <c r="I35" s="18"/>
      <c r="J35" s="18"/>
      <c r="K35" s="20">
        <f>SUBTOTAL(9,K28:K34)</f>
        <v>1.9249999999999998</v>
      </c>
    </row>
    <row r="36" spans="1:11" ht="30" customHeight="1" outlineLevel="2" x14ac:dyDescent="0.25">
      <c r="A36" t="s">
        <v>165</v>
      </c>
      <c r="B36" s="18" t="s">
        <v>171</v>
      </c>
      <c r="C36" s="19">
        <v>0.54513888888888895</v>
      </c>
      <c r="D36" s="18" t="s">
        <v>174</v>
      </c>
      <c r="E36" s="18" t="s">
        <v>103</v>
      </c>
      <c r="F36" s="18" t="s">
        <v>97</v>
      </c>
      <c r="G36" s="18" t="s">
        <v>104</v>
      </c>
      <c r="H36" s="19">
        <v>4.027777777777778E-2</v>
      </c>
      <c r="I36" s="18">
        <f>HOUR(H36)</f>
        <v>0</v>
      </c>
      <c r="J36" s="18">
        <f>MINUTE(H36)</f>
        <v>58</v>
      </c>
      <c r="K36" s="20">
        <v>7.1999999999999995E-2</v>
      </c>
    </row>
    <row r="37" spans="1:11" ht="30" customHeight="1" outlineLevel="2" x14ac:dyDescent="0.25">
      <c r="A37" t="s">
        <v>165</v>
      </c>
      <c r="B37" s="18" t="s">
        <v>171</v>
      </c>
      <c r="C37" s="19">
        <v>0.54236111111111118</v>
      </c>
      <c r="D37" s="18" t="s">
        <v>117</v>
      </c>
      <c r="E37" s="18" t="s">
        <v>103</v>
      </c>
      <c r="F37" s="18" t="s">
        <v>97</v>
      </c>
      <c r="G37" s="18" t="s">
        <v>104</v>
      </c>
      <c r="H37" s="19">
        <v>3.1944444444444449E-2</v>
      </c>
      <c r="I37" s="18">
        <f>HOUR(H37)</f>
        <v>0</v>
      </c>
      <c r="J37" s="18">
        <f>MINUTE(H37)</f>
        <v>46</v>
      </c>
      <c r="K37" s="20">
        <v>7.1999999999999995E-2</v>
      </c>
    </row>
    <row r="38" spans="1:11" ht="30" customHeight="1" outlineLevel="2" x14ac:dyDescent="0.25">
      <c r="A38" t="s">
        <v>165</v>
      </c>
      <c r="B38" s="18" t="s">
        <v>171</v>
      </c>
      <c r="C38" s="19">
        <v>0.5395833333333333</v>
      </c>
      <c r="D38" s="18" t="s">
        <v>176</v>
      </c>
      <c r="E38" s="18" t="s">
        <v>103</v>
      </c>
      <c r="F38" s="18" t="s">
        <v>97</v>
      </c>
      <c r="G38" s="18" t="s">
        <v>104</v>
      </c>
      <c r="H38" s="19">
        <v>2.2222222222222223E-2</v>
      </c>
      <c r="I38" s="18">
        <f>HOUR(H38)</f>
        <v>0</v>
      </c>
      <c r="J38" s="18">
        <f>MINUTE(H38)</f>
        <v>32</v>
      </c>
      <c r="K38" s="20">
        <v>7.1999999999999995E-2</v>
      </c>
    </row>
    <row r="39" spans="1:11" ht="30" customHeight="1" outlineLevel="2" x14ac:dyDescent="0.25">
      <c r="A39" t="s">
        <v>165</v>
      </c>
      <c r="B39" s="18" t="s">
        <v>177</v>
      </c>
      <c r="C39" s="19">
        <v>0.82430555555555562</v>
      </c>
      <c r="D39" s="18" t="s">
        <v>174</v>
      </c>
      <c r="E39" s="18" t="s">
        <v>103</v>
      </c>
      <c r="F39" s="18" t="s">
        <v>97</v>
      </c>
      <c r="G39" s="18" t="s">
        <v>104</v>
      </c>
      <c r="H39" s="19">
        <v>5.5555555555555558E-3</v>
      </c>
      <c r="I39" s="18">
        <f>HOUR(H39)</f>
        <v>0</v>
      </c>
      <c r="J39" s="18">
        <f>MINUTE(H39)</f>
        <v>8</v>
      </c>
      <c r="K39" s="20">
        <v>7.1999999999999995E-2</v>
      </c>
    </row>
    <row r="40" spans="1:11" ht="30" customHeight="1" outlineLevel="2" x14ac:dyDescent="0.25">
      <c r="A40" t="s">
        <v>165</v>
      </c>
      <c r="B40" s="18" t="s">
        <v>177</v>
      </c>
      <c r="C40" s="19">
        <v>0.82361111111111107</v>
      </c>
      <c r="D40" s="18" t="s">
        <v>174</v>
      </c>
      <c r="E40" s="18" t="s">
        <v>103</v>
      </c>
      <c r="F40" s="18" t="s">
        <v>97</v>
      </c>
      <c r="G40" s="18" t="s">
        <v>104</v>
      </c>
      <c r="H40" s="19">
        <v>1.5277777777777777E-2</v>
      </c>
      <c r="I40" s="18">
        <f>HOUR(H40)</f>
        <v>0</v>
      </c>
      <c r="J40" s="18">
        <f>MINUTE(H40)</f>
        <v>22</v>
      </c>
      <c r="K40" s="20">
        <v>7.1999999999999995E-2</v>
      </c>
    </row>
    <row r="41" spans="1:11" ht="30" customHeight="1" outlineLevel="2" x14ac:dyDescent="0.25">
      <c r="A41" t="s">
        <v>165</v>
      </c>
      <c r="B41" s="18" t="s">
        <v>181</v>
      </c>
      <c r="C41" s="19">
        <v>0.53263888888888888</v>
      </c>
      <c r="D41" s="18" t="s">
        <v>117</v>
      </c>
      <c r="E41" s="18" t="s">
        <v>103</v>
      </c>
      <c r="F41" s="18" t="s">
        <v>97</v>
      </c>
      <c r="G41" s="18" t="s">
        <v>104</v>
      </c>
      <c r="H41" s="19">
        <v>2.7777777777777776E-2</v>
      </c>
      <c r="I41" s="18">
        <f>HOUR(H41)</f>
        <v>0</v>
      </c>
      <c r="J41" s="18">
        <f>MINUTE(H41)</f>
        <v>40</v>
      </c>
      <c r="K41" s="20">
        <v>7.1999999999999995E-2</v>
      </c>
    </row>
    <row r="42" spans="1:11" ht="30" customHeight="1" outlineLevel="2" x14ac:dyDescent="0.25">
      <c r="A42" t="s">
        <v>165</v>
      </c>
      <c r="B42" s="18" t="s">
        <v>181</v>
      </c>
      <c r="C42" s="19">
        <v>0.53125</v>
      </c>
      <c r="D42" s="18" t="s">
        <v>117</v>
      </c>
      <c r="E42" s="18" t="s">
        <v>103</v>
      </c>
      <c r="F42" s="18" t="s">
        <v>97</v>
      </c>
      <c r="G42" s="18" t="s">
        <v>104</v>
      </c>
      <c r="H42" s="19">
        <v>3.0555555555555555E-2</v>
      </c>
      <c r="I42" s="18">
        <f>HOUR(H42)</f>
        <v>0</v>
      </c>
      <c r="J42" s="18">
        <f>MINUTE(H42)</f>
        <v>44</v>
      </c>
      <c r="K42" s="20">
        <v>7.1999999999999995E-2</v>
      </c>
    </row>
    <row r="43" spans="1:11" ht="30" customHeight="1" outlineLevel="2" x14ac:dyDescent="0.25">
      <c r="A43" t="s">
        <v>165</v>
      </c>
      <c r="B43" s="18" t="s">
        <v>181</v>
      </c>
      <c r="C43" s="19">
        <v>0.52986111111111112</v>
      </c>
      <c r="D43" s="18" t="s">
        <v>117</v>
      </c>
      <c r="E43" s="18" t="s">
        <v>103</v>
      </c>
      <c r="F43" s="18" t="s">
        <v>97</v>
      </c>
      <c r="G43" s="18" t="s">
        <v>104</v>
      </c>
      <c r="H43" s="19">
        <v>1.5972222222222224E-2</v>
      </c>
      <c r="I43" s="18">
        <f>HOUR(H43)</f>
        <v>0</v>
      </c>
      <c r="J43" s="18">
        <f>MINUTE(H43)</f>
        <v>23</v>
      </c>
      <c r="K43" s="20">
        <v>7.1999999999999995E-2</v>
      </c>
    </row>
    <row r="44" spans="1:11" ht="30" customHeight="1" outlineLevel="2" x14ac:dyDescent="0.25">
      <c r="A44" t="s">
        <v>165</v>
      </c>
      <c r="B44" s="18" t="s">
        <v>181</v>
      </c>
      <c r="C44" s="19">
        <v>0.52986111111111112</v>
      </c>
      <c r="D44" s="18" t="s">
        <v>117</v>
      </c>
      <c r="E44" s="18" t="s">
        <v>103</v>
      </c>
      <c r="F44" s="18" t="s">
        <v>97</v>
      </c>
      <c r="G44" s="18" t="s">
        <v>104</v>
      </c>
      <c r="H44" s="19">
        <v>1.8749999999999999E-2</v>
      </c>
      <c r="I44" s="18">
        <f>HOUR(H44)</f>
        <v>0</v>
      </c>
      <c r="J44" s="18">
        <f>MINUTE(H44)</f>
        <v>27</v>
      </c>
      <c r="K44" s="20">
        <v>7.1999999999999995E-2</v>
      </c>
    </row>
    <row r="45" spans="1:11" ht="30" customHeight="1" outlineLevel="2" x14ac:dyDescent="0.25">
      <c r="A45" t="s">
        <v>165</v>
      </c>
      <c r="B45" s="18" t="s">
        <v>181</v>
      </c>
      <c r="C45" s="19">
        <v>0.52916666666666667</v>
      </c>
      <c r="D45" s="18" t="s">
        <v>117</v>
      </c>
      <c r="E45" s="18" t="s">
        <v>103</v>
      </c>
      <c r="F45" s="18" t="s">
        <v>97</v>
      </c>
      <c r="G45" s="18" t="s">
        <v>104</v>
      </c>
      <c r="H45" s="19">
        <v>1.8055555555555557E-2</v>
      </c>
      <c r="I45" s="18">
        <f>HOUR(H45)</f>
        <v>0</v>
      </c>
      <c r="J45" s="18">
        <f>MINUTE(H45)</f>
        <v>26</v>
      </c>
      <c r="K45" s="20">
        <v>7.1999999999999995E-2</v>
      </c>
    </row>
    <row r="46" spans="1:11" ht="30" customHeight="1" outlineLevel="2" x14ac:dyDescent="0.25">
      <c r="A46" t="s">
        <v>165</v>
      </c>
      <c r="B46" s="18" t="s">
        <v>181</v>
      </c>
      <c r="C46" s="19">
        <v>0.52500000000000002</v>
      </c>
      <c r="D46" s="18" t="s">
        <v>182</v>
      </c>
      <c r="E46" s="18" t="s">
        <v>103</v>
      </c>
      <c r="F46" s="18" t="s">
        <v>97</v>
      </c>
      <c r="G46" s="18" t="s">
        <v>104</v>
      </c>
      <c r="H46" s="19">
        <v>1.9444444444444445E-2</v>
      </c>
      <c r="I46" s="18">
        <f>HOUR(H46)</f>
        <v>0</v>
      </c>
      <c r="J46" s="18">
        <f>MINUTE(H46)</f>
        <v>28</v>
      </c>
      <c r="K46" s="20">
        <v>7.1999999999999995E-2</v>
      </c>
    </row>
    <row r="47" spans="1:11" ht="30" customHeight="1" outlineLevel="2" x14ac:dyDescent="0.25">
      <c r="A47" t="s">
        <v>165</v>
      </c>
      <c r="B47" s="18" t="s">
        <v>181</v>
      </c>
      <c r="C47" s="19">
        <v>0.52638888888888891</v>
      </c>
      <c r="D47" s="18" t="s">
        <v>182</v>
      </c>
      <c r="E47" s="18" t="s">
        <v>103</v>
      </c>
      <c r="F47" s="18" t="s">
        <v>97</v>
      </c>
      <c r="G47" s="18" t="s">
        <v>104</v>
      </c>
      <c r="H47" s="19">
        <v>4.7916666666666663E-2</v>
      </c>
      <c r="I47" s="18">
        <f>HOUR(H47)</f>
        <v>1</v>
      </c>
      <c r="J47" s="18">
        <f>MINUTE(H47)</f>
        <v>9</v>
      </c>
      <c r="K47" s="20">
        <v>9.5000000000000001E-2</v>
      </c>
    </row>
    <row r="48" spans="1:11" ht="30" customHeight="1" outlineLevel="1" x14ac:dyDescent="0.25">
      <c r="B48" s="18"/>
      <c r="C48" s="19"/>
      <c r="D48" s="18"/>
      <c r="E48" s="182" t="s">
        <v>871</v>
      </c>
      <c r="F48" s="18"/>
      <c r="G48" s="18"/>
      <c r="H48" s="19"/>
      <c r="I48" s="18"/>
      <c r="J48" s="18"/>
      <c r="K48" s="20">
        <f>SUBTOTAL(9,K36:K47)</f>
        <v>0.88699999999999979</v>
      </c>
    </row>
    <row r="49" spans="1:11" ht="30" customHeight="1" outlineLevel="2" x14ac:dyDescent="0.25">
      <c r="A49" t="s">
        <v>165</v>
      </c>
      <c r="B49" s="18" t="s">
        <v>177</v>
      </c>
      <c r="C49" s="19">
        <v>0.8305555555555556</v>
      </c>
      <c r="D49" s="18" t="s">
        <v>178</v>
      </c>
      <c r="E49" s="18" t="s">
        <v>179</v>
      </c>
      <c r="F49" s="18" t="s">
        <v>97</v>
      </c>
      <c r="G49" s="18" t="s">
        <v>180</v>
      </c>
      <c r="H49" s="19">
        <v>2.0833333333333332E-2</v>
      </c>
      <c r="I49" s="18">
        <f>HOUR(H49)</f>
        <v>0</v>
      </c>
      <c r="J49" s="18">
        <f>MINUTE(H49)</f>
        <v>30</v>
      </c>
      <c r="K49" s="20">
        <v>0</v>
      </c>
    </row>
    <row r="50" spans="1:11" ht="30" customHeight="1" outlineLevel="1" x14ac:dyDescent="0.25">
      <c r="B50" s="18"/>
      <c r="C50" s="19"/>
      <c r="D50" s="18"/>
      <c r="E50" s="182" t="s">
        <v>874</v>
      </c>
      <c r="F50" s="18"/>
      <c r="G50" s="18"/>
      <c r="H50" s="19"/>
      <c r="I50" s="18"/>
      <c r="J50" s="18"/>
      <c r="K50" s="20">
        <f>SUBTOTAL(9,K49:K49)</f>
        <v>0</v>
      </c>
    </row>
    <row r="51" spans="1:11" ht="30" customHeight="1" outlineLevel="2" x14ac:dyDescent="0.25">
      <c r="A51" t="s">
        <v>100</v>
      </c>
      <c r="B51" s="15" t="s">
        <v>110</v>
      </c>
      <c r="C51" s="16">
        <v>0.72152777777777777</v>
      </c>
      <c r="D51" s="15" t="s">
        <v>114</v>
      </c>
      <c r="E51" s="15" t="s">
        <v>115</v>
      </c>
      <c r="F51" s="15" t="s">
        <v>97</v>
      </c>
      <c r="G51" s="15" t="s">
        <v>104</v>
      </c>
      <c r="H51" s="16">
        <v>1.5277777777777777E-2</v>
      </c>
      <c r="I51" s="15">
        <f>HOUR(H51)</f>
        <v>0</v>
      </c>
      <c r="J51" s="15">
        <f>MINUTE(H51)</f>
        <v>22</v>
      </c>
      <c r="K51" s="17">
        <v>7.1999999999999995E-2</v>
      </c>
    </row>
    <row r="52" spans="1:11" ht="30" customHeight="1" outlineLevel="2" x14ac:dyDescent="0.25">
      <c r="A52" t="s">
        <v>100</v>
      </c>
      <c r="B52" s="15" t="s">
        <v>110</v>
      </c>
      <c r="C52" s="16">
        <v>0.69513888888888886</v>
      </c>
      <c r="D52" s="15" t="s">
        <v>114</v>
      </c>
      <c r="E52" s="15" t="s">
        <v>115</v>
      </c>
      <c r="F52" s="15" t="s">
        <v>97</v>
      </c>
      <c r="G52" s="15" t="s">
        <v>104</v>
      </c>
      <c r="H52" s="16">
        <v>2.6388888888888889E-2</v>
      </c>
      <c r="I52" s="15">
        <f>HOUR(H52)</f>
        <v>0</v>
      </c>
      <c r="J52" s="15">
        <f>MINUTE(H52)</f>
        <v>38</v>
      </c>
      <c r="K52" s="17">
        <v>7.1999999999999995E-2</v>
      </c>
    </row>
    <row r="53" spans="1:11" ht="30" customHeight="1" outlineLevel="2" x14ac:dyDescent="0.25">
      <c r="A53" t="s">
        <v>100</v>
      </c>
      <c r="B53" s="15" t="s">
        <v>110</v>
      </c>
      <c r="C53" s="16">
        <v>0.69374999999999998</v>
      </c>
      <c r="D53" s="15" t="s">
        <v>114</v>
      </c>
      <c r="E53" s="15" t="s">
        <v>115</v>
      </c>
      <c r="F53" s="15" t="s">
        <v>97</v>
      </c>
      <c r="G53" s="15" t="s">
        <v>104</v>
      </c>
      <c r="H53" s="16">
        <v>2.5694444444444447E-2</v>
      </c>
      <c r="I53" s="15">
        <f>HOUR(H53)</f>
        <v>0</v>
      </c>
      <c r="J53" s="15">
        <f>MINUTE(H53)</f>
        <v>37</v>
      </c>
      <c r="K53" s="17">
        <v>7.1999999999999995E-2</v>
      </c>
    </row>
    <row r="54" spans="1:11" ht="30" customHeight="1" outlineLevel="2" x14ac:dyDescent="0.25">
      <c r="A54" t="s">
        <v>100</v>
      </c>
      <c r="B54" s="15" t="s">
        <v>130</v>
      </c>
      <c r="C54" s="16">
        <v>0.6777777777777777</v>
      </c>
      <c r="D54" s="15" t="s">
        <v>136</v>
      </c>
      <c r="E54" s="15" t="s">
        <v>115</v>
      </c>
      <c r="F54" s="15" t="s">
        <v>97</v>
      </c>
      <c r="G54" s="15" t="s">
        <v>104</v>
      </c>
      <c r="H54" s="16">
        <v>6.2499999999999995E-3</v>
      </c>
      <c r="I54" s="15">
        <f>HOUR(H54)</f>
        <v>0</v>
      </c>
      <c r="J54" s="15">
        <f>MINUTE(H54)</f>
        <v>9</v>
      </c>
      <c r="K54" s="17">
        <v>7.1999999999999995E-2</v>
      </c>
    </row>
    <row r="55" spans="1:11" ht="30" customHeight="1" outlineLevel="2" x14ac:dyDescent="0.25">
      <c r="A55" t="s">
        <v>100</v>
      </c>
      <c r="B55" s="15" t="s">
        <v>110</v>
      </c>
      <c r="C55" s="16">
        <v>0.6958333333333333</v>
      </c>
      <c r="D55" s="15" t="s">
        <v>114</v>
      </c>
      <c r="E55" s="15" t="s">
        <v>115</v>
      </c>
      <c r="F55" s="15" t="s">
        <v>97</v>
      </c>
      <c r="G55" s="15" t="s">
        <v>104</v>
      </c>
      <c r="H55" s="16">
        <v>4.6527777777777779E-2</v>
      </c>
      <c r="I55" s="15">
        <f>HOUR(H55)</f>
        <v>1</v>
      </c>
      <c r="J55" s="15">
        <f>MINUTE(H55)</f>
        <v>7</v>
      </c>
      <c r="K55" s="17">
        <v>9.5000000000000001E-2</v>
      </c>
    </row>
    <row r="56" spans="1:11" ht="30" customHeight="1" outlineLevel="1" x14ac:dyDescent="0.25">
      <c r="B56" s="15"/>
      <c r="C56" s="16"/>
      <c r="D56" s="15"/>
      <c r="E56" s="181" t="s">
        <v>875</v>
      </c>
      <c r="F56" s="15"/>
      <c r="G56" s="15"/>
      <c r="H56" s="16"/>
      <c r="I56" s="15"/>
      <c r="J56" s="15"/>
      <c r="K56" s="17">
        <f>SUBTOTAL(9,K51:K55)</f>
        <v>0.38300000000000001</v>
      </c>
    </row>
    <row r="57" spans="1:11" ht="30" customHeight="1" outlineLevel="2" x14ac:dyDescent="0.25">
      <c r="A57" t="s">
        <v>100</v>
      </c>
      <c r="B57" s="15" t="s">
        <v>94</v>
      </c>
      <c r="C57" s="16">
        <v>0.76111111111111107</v>
      </c>
      <c r="D57" s="15" t="s">
        <v>121</v>
      </c>
      <c r="E57" s="15" t="s">
        <v>122</v>
      </c>
      <c r="F57" s="15" t="s">
        <v>97</v>
      </c>
      <c r="G57" s="15" t="s">
        <v>104</v>
      </c>
      <c r="H57" s="16">
        <v>0.15486111111111112</v>
      </c>
      <c r="I57" s="15">
        <f>HOUR(H57)</f>
        <v>3</v>
      </c>
      <c r="J57" s="15">
        <f>MINUTE(H57)</f>
        <v>43</v>
      </c>
      <c r="K57" s="17">
        <v>0.14099999999999999</v>
      </c>
    </row>
    <row r="58" spans="1:11" ht="30" customHeight="1" outlineLevel="1" x14ac:dyDescent="0.25">
      <c r="B58" s="15"/>
      <c r="C58" s="16"/>
      <c r="D58" s="15"/>
      <c r="E58" s="181" t="s">
        <v>872</v>
      </c>
      <c r="F58" s="15"/>
      <c r="G58" s="15"/>
      <c r="H58" s="16"/>
      <c r="I58" s="15"/>
      <c r="J58" s="15"/>
      <c r="K58" s="17">
        <f>SUBTOTAL(9,K57:K57)</f>
        <v>0.14099999999999999</v>
      </c>
    </row>
    <row r="59" spans="1:11" ht="30" customHeight="1" outlineLevel="2" x14ac:dyDescent="0.25">
      <c r="A59" t="s">
        <v>100</v>
      </c>
      <c r="B59" s="18" t="s">
        <v>171</v>
      </c>
      <c r="C59" s="19">
        <v>1.9444444444444445E-2</v>
      </c>
      <c r="D59" s="18" t="s">
        <v>192</v>
      </c>
      <c r="E59" s="18" t="s">
        <v>193</v>
      </c>
      <c r="F59" s="18" t="s">
        <v>97</v>
      </c>
      <c r="G59" s="18" t="s">
        <v>104</v>
      </c>
      <c r="H59" s="19">
        <v>3.9583333333333331E-2</v>
      </c>
      <c r="I59" s="18">
        <f>HOUR(H59)</f>
        <v>0</v>
      </c>
      <c r="J59" s="18">
        <f>MINUTE(H59)</f>
        <v>57</v>
      </c>
      <c r="K59" s="20">
        <v>7.1999999999999995E-2</v>
      </c>
    </row>
    <row r="60" spans="1:11" outlineLevel="2" x14ac:dyDescent="0.25">
      <c r="A60" t="s">
        <v>100</v>
      </c>
      <c r="B60" s="18" t="s">
        <v>171</v>
      </c>
      <c r="C60" s="19">
        <v>2.0833333333333332E-2</v>
      </c>
      <c r="D60" s="18" t="s">
        <v>192</v>
      </c>
      <c r="E60" s="18" t="s">
        <v>193</v>
      </c>
      <c r="F60" s="18" t="s">
        <v>97</v>
      </c>
      <c r="G60" s="18" t="s">
        <v>104</v>
      </c>
      <c r="H60" s="19">
        <v>0.27708333333333335</v>
      </c>
      <c r="I60" s="18">
        <f>HOUR(H60)</f>
        <v>6</v>
      </c>
      <c r="J60" s="18">
        <f>MINUTE(H60)</f>
        <v>39</v>
      </c>
      <c r="K60" s="20">
        <v>0.21</v>
      </c>
    </row>
    <row r="61" spans="1:11" outlineLevel="1" x14ac:dyDescent="0.25">
      <c r="B61" s="18"/>
      <c r="C61" s="19"/>
      <c r="D61" s="18"/>
      <c r="E61" s="182" t="s">
        <v>876</v>
      </c>
      <c r="F61" s="18"/>
      <c r="G61" s="18"/>
      <c r="H61" s="19"/>
      <c r="I61" s="18"/>
      <c r="J61" s="18"/>
      <c r="K61" s="20">
        <f>SUBTOTAL(9,K59:K60)</f>
        <v>0.28199999999999997</v>
      </c>
    </row>
    <row r="62" spans="1:11" outlineLevel="2" x14ac:dyDescent="0.25">
      <c r="A62" t="s">
        <v>100</v>
      </c>
      <c r="B62" s="15" t="s">
        <v>130</v>
      </c>
      <c r="C62" s="16">
        <v>0.84930555555555554</v>
      </c>
      <c r="D62" s="15" t="s">
        <v>131</v>
      </c>
      <c r="E62" s="15" t="s">
        <v>132</v>
      </c>
      <c r="F62" s="15" t="s">
        <v>97</v>
      </c>
      <c r="G62" s="15" t="s">
        <v>133</v>
      </c>
      <c r="H62" s="16">
        <v>3.0555555555555555E-2</v>
      </c>
      <c r="I62" s="15">
        <f>HOUR(H62)</f>
        <v>0</v>
      </c>
      <c r="J62" s="15">
        <f>MINUTE(H62)</f>
        <v>44</v>
      </c>
      <c r="K62" s="17">
        <v>0.14499999999999999</v>
      </c>
    </row>
    <row r="63" spans="1:11" outlineLevel="2" x14ac:dyDescent="0.25">
      <c r="A63" t="s">
        <v>100</v>
      </c>
      <c r="B63" s="15" t="s">
        <v>130</v>
      </c>
      <c r="C63" s="16">
        <v>0.85</v>
      </c>
      <c r="D63" s="15" t="s">
        <v>131</v>
      </c>
      <c r="E63" s="15" t="s">
        <v>132</v>
      </c>
      <c r="F63" s="15" t="s">
        <v>97</v>
      </c>
      <c r="G63" s="15" t="s">
        <v>133</v>
      </c>
      <c r="H63" s="16">
        <v>0.25763888888888892</v>
      </c>
      <c r="I63" s="15">
        <f>HOUR(H63)</f>
        <v>6</v>
      </c>
      <c r="J63" s="15">
        <f>MINUTE(H63)</f>
        <v>11</v>
      </c>
      <c r="K63" s="17">
        <v>0.48099999999999998</v>
      </c>
    </row>
    <row r="64" spans="1:11" ht="30" outlineLevel="1" x14ac:dyDescent="0.25">
      <c r="B64" s="15"/>
      <c r="C64" s="16"/>
      <c r="D64" s="15"/>
      <c r="E64" s="181" t="s">
        <v>877</v>
      </c>
      <c r="F64" s="15"/>
      <c r="G64" s="15"/>
      <c r="H64" s="16"/>
      <c r="I64" s="15"/>
      <c r="J64" s="15"/>
      <c r="K64" s="17">
        <f>SUBTOTAL(9,K62:K63)</f>
        <v>0.626</v>
      </c>
    </row>
    <row r="65" spans="1:11" outlineLevel="2" x14ac:dyDescent="0.25">
      <c r="A65" t="s">
        <v>100</v>
      </c>
      <c r="B65" s="15" t="s">
        <v>108</v>
      </c>
      <c r="C65" s="16">
        <v>0.60347222222222219</v>
      </c>
      <c r="D65" s="15" t="s">
        <v>106</v>
      </c>
      <c r="E65" s="15" t="s">
        <v>107</v>
      </c>
      <c r="F65" s="15" t="s">
        <v>97</v>
      </c>
      <c r="G65" s="15" t="s">
        <v>104</v>
      </c>
      <c r="H65" s="16">
        <v>3.4722222222222224E-2</v>
      </c>
      <c r="I65" s="15">
        <f>HOUR(H65)</f>
        <v>0</v>
      </c>
      <c r="J65" s="15">
        <f>MINUTE(H65)</f>
        <v>50</v>
      </c>
      <c r="K65" s="17">
        <v>7.1999999999999995E-2</v>
      </c>
    </row>
    <row r="66" spans="1:11" outlineLevel="2" x14ac:dyDescent="0.25">
      <c r="A66" t="s">
        <v>100</v>
      </c>
      <c r="B66" s="15" t="s">
        <v>109</v>
      </c>
      <c r="C66" s="16">
        <v>0.58263888888888882</v>
      </c>
      <c r="D66" s="15" t="s">
        <v>106</v>
      </c>
      <c r="E66" s="15" t="s">
        <v>107</v>
      </c>
      <c r="F66" s="15" t="s">
        <v>97</v>
      </c>
      <c r="G66" s="15" t="s">
        <v>104</v>
      </c>
      <c r="H66" s="16">
        <v>2.7777777777777776E-2</v>
      </c>
      <c r="I66" s="15">
        <f>HOUR(H66)</f>
        <v>0</v>
      </c>
      <c r="J66" s="15">
        <f>MINUTE(H66)</f>
        <v>40</v>
      </c>
      <c r="K66" s="17">
        <v>7.1999999999999995E-2</v>
      </c>
    </row>
    <row r="67" spans="1:11" outlineLevel="2" x14ac:dyDescent="0.25">
      <c r="A67" t="s">
        <v>100</v>
      </c>
      <c r="B67" s="15" t="s">
        <v>108</v>
      </c>
      <c r="C67" s="16">
        <v>0.62430555555555556</v>
      </c>
      <c r="D67" s="15" t="s">
        <v>106</v>
      </c>
      <c r="E67" s="15" t="s">
        <v>107</v>
      </c>
      <c r="F67" s="15" t="s">
        <v>97</v>
      </c>
      <c r="G67" s="15" t="s">
        <v>104</v>
      </c>
      <c r="H67" s="16">
        <v>0.15416666666666667</v>
      </c>
      <c r="I67" s="15">
        <f>HOUR(H67)</f>
        <v>3</v>
      </c>
      <c r="J67" s="15">
        <f>MINUTE(H67)</f>
        <v>42</v>
      </c>
      <c r="K67" s="17">
        <v>0.14099999999999999</v>
      </c>
    </row>
    <row r="68" spans="1:11" outlineLevel="2" x14ac:dyDescent="0.25">
      <c r="A68" t="s">
        <v>100</v>
      </c>
      <c r="B68" s="15" t="s">
        <v>101</v>
      </c>
      <c r="C68" s="16">
        <v>0.59027777777777779</v>
      </c>
      <c r="D68" s="15" t="s">
        <v>106</v>
      </c>
      <c r="E68" s="15" t="s">
        <v>107</v>
      </c>
      <c r="F68" s="15" t="s">
        <v>97</v>
      </c>
      <c r="G68" s="15" t="s">
        <v>104</v>
      </c>
      <c r="H68" s="16">
        <v>0.17708333333333334</v>
      </c>
      <c r="I68" s="15">
        <f>HOUR(H68)</f>
        <v>4</v>
      </c>
      <c r="J68" s="15">
        <f>MINUTE(H68)</f>
        <v>15</v>
      </c>
      <c r="K68" s="17">
        <v>0.16400000000000001</v>
      </c>
    </row>
    <row r="69" spans="1:11" ht="30" outlineLevel="1" x14ac:dyDescent="0.25">
      <c r="B69" s="15"/>
      <c r="C69" s="16"/>
      <c r="D69" s="15"/>
      <c r="E69" s="181" t="s">
        <v>878</v>
      </c>
      <c r="F69" s="15"/>
      <c r="G69" s="15"/>
      <c r="H69" s="16"/>
      <c r="I69" s="15"/>
      <c r="J69" s="15"/>
      <c r="K69" s="17">
        <f>SUBTOTAL(9,K65:K68)</f>
        <v>0.44899999999999995</v>
      </c>
    </row>
    <row r="70" spans="1:11" outlineLevel="2" x14ac:dyDescent="0.25">
      <c r="A70" t="s">
        <v>100</v>
      </c>
      <c r="B70" s="15" t="s">
        <v>130</v>
      </c>
      <c r="C70" s="16">
        <v>0.59305555555555556</v>
      </c>
      <c r="D70" s="15" t="s">
        <v>138</v>
      </c>
      <c r="E70" s="15" t="s">
        <v>139</v>
      </c>
      <c r="F70" s="15" t="s">
        <v>97</v>
      </c>
      <c r="G70" s="15" t="s">
        <v>104</v>
      </c>
      <c r="H70" s="16">
        <v>9.0277777777777776E-2</v>
      </c>
      <c r="I70" s="15">
        <f>HOUR(H70)</f>
        <v>2</v>
      </c>
      <c r="J70" s="15">
        <f>MINUTE(H70)</f>
        <v>10</v>
      </c>
      <c r="K70" s="17">
        <v>0.11799999999999999</v>
      </c>
    </row>
    <row r="71" spans="1:11" outlineLevel="1" x14ac:dyDescent="0.25">
      <c r="B71" s="15"/>
      <c r="C71" s="16"/>
      <c r="D71" s="15"/>
      <c r="E71" s="181" t="s">
        <v>879</v>
      </c>
      <c r="F71" s="15"/>
      <c r="G71" s="15"/>
      <c r="H71" s="16"/>
      <c r="I71" s="15"/>
      <c r="J71" s="15"/>
      <c r="K71" s="17">
        <f>SUBTOTAL(9,K70:K70)</f>
        <v>0.11799999999999999</v>
      </c>
    </row>
    <row r="72" spans="1:11" outlineLevel="2" x14ac:dyDescent="0.25">
      <c r="A72" t="s">
        <v>100</v>
      </c>
      <c r="B72" s="18" t="s">
        <v>177</v>
      </c>
      <c r="C72" s="19">
        <v>0.74652777777777779</v>
      </c>
      <c r="D72" s="18" t="s">
        <v>195</v>
      </c>
      <c r="E72" s="18" t="s">
        <v>127</v>
      </c>
      <c r="F72" s="18" t="s">
        <v>97</v>
      </c>
      <c r="G72" s="18" t="s">
        <v>104</v>
      </c>
      <c r="H72" s="19">
        <v>1.0416666666666666E-2</v>
      </c>
      <c r="I72" s="18">
        <f>HOUR(H72)</f>
        <v>0</v>
      </c>
      <c r="J72" s="18">
        <f>MINUTE(H72)</f>
        <v>15</v>
      </c>
      <c r="K72" s="20">
        <v>7.1999999999999995E-2</v>
      </c>
    </row>
    <row r="73" spans="1:11" outlineLevel="2" x14ac:dyDescent="0.25">
      <c r="A73" t="s">
        <v>100</v>
      </c>
      <c r="B73" s="18" t="s">
        <v>177</v>
      </c>
      <c r="C73" s="19">
        <v>0.74583333333333324</v>
      </c>
      <c r="D73" s="18" t="s">
        <v>195</v>
      </c>
      <c r="E73" s="18" t="s">
        <v>127</v>
      </c>
      <c r="F73" s="18" t="s">
        <v>97</v>
      </c>
      <c r="G73" s="18" t="s">
        <v>104</v>
      </c>
      <c r="H73" s="19">
        <v>1.3888888888888888E-2</v>
      </c>
      <c r="I73" s="18">
        <f>HOUR(H73)</f>
        <v>0</v>
      </c>
      <c r="J73" s="18">
        <f>MINUTE(H73)</f>
        <v>20</v>
      </c>
      <c r="K73" s="20">
        <v>7.1999999999999995E-2</v>
      </c>
    </row>
    <row r="74" spans="1:11" outlineLevel="2" x14ac:dyDescent="0.25">
      <c r="A74" t="s">
        <v>100</v>
      </c>
      <c r="B74" s="18" t="s">
        <v>177</v>
      </c>
      <c r="C74" s="19">
        <v>0.7368055555555556</v>
      </c>
      <c r="D74" s="18" t="s">
        <v>191</v>
      </c>
      <c r="E74" s="18" t="s">
        <v>127</v>
      </c>
      <c r="F74" s="18" t="s">
        <v>97</v>
      </c>
      <c r="G74" s="18" t="s">
        <v>104</v>
      </c>
      <c r="H74" s="19">
        <v>7.6388888888888886E-3</v>
      </c>
      <c r="I74" s="18">
        <f>HOUR(H74)</f>
        <v>0</v>
      </c>
      <c r="J74" s="18">
        <f>MINUTE(H74)</f>
        <v>11</v>
      </c>
      <c r="K74" s="20">
        <v>7.1999999999999995E-2</v>
      </c>
    </row>
    <row r="75" spans="1:11" outlineLevel="2" x14ac:dyDescent="0.25">
      <c r="A75" t="s">
        <v>100</v>
      </c>
      <c r="B75" s="18" t="s">
        <v>171</v>
      </c>
      <c r="C75" s="19">
        <v>0.67013888888888884</v>
      </c>
      <c r="D75" s="18" t="s">
        <v>191</v>
      </c>
      <c r="E75" s="18" t="s">
        <v>127</v>
      </c>
      <c r="F75" s="18" t="s">
        <v>97</v>
      </c>
      <c r="G75" s="18" t="s">
        <v>104</v>
      </c>
      <c r="H75" s="19">
        <v>0.11944444444444445</v>
      </c>
      <c r="I75" s="18">
        <f>HOUR(H75)</f>
        <v>2</v>
      </c>
      <c r="J75" s="18">
        <f>MINUTE(H75)</f>
        <v>52</v>
      </c>
      <c r="K75" s="20">
        <v>0.11799999999999999</v>
      </c>
    </row>
    <row r="76" spans="1:11" outlineLevel="2" x14ac:dyDescent="0.25">
      <c r="A76" t="s">
        <v>100</v>
      </c>
      <c r="B76" s="15" t="s">
        <v>125</v>
      </c>
      <c r="C76" s="16">
        <v>0.63750000000000007</v>
      </c>
      <c r="D76" s="15" t="s">
        <v>126</v>
      </c>
      <c r="E76" s="15" t="s">
        <v>127</v>
      </c>
      <c r="F76" s="15" t="s">
        <v>97</v>
      </c>
      <c r="G76" s="15" t="s">
        <v>104</v>
      </c>
      <c r="H76" s="16">
        <v>0.4770833333333333</v>
      </c>
      <c r="I76" s="15">
        <f>HOUR(H76)</f>
        <v>11</v>
      </c>
      <c r="J76" s="15">
        <f>MINUTE(H76)</f>
        <v>27</v>
      </c>
      <c r="K76" s="17">
        <v>0.32500000000000001</v>
      </c>
    </row>
    <row r="77" spans="1:11" outlineLevel="2" x14ac:dyDescent="0.25">
      <c r="A77" t="s">
        <v>100</v>
      </c>
      <c r="B77" s="18" t="s">
        <v>171</v>
      </c>
      <c r="C77" s="19">
        <v>0.67222222222222217</v>
      </c>
      <c r="D77" s="18" t="s">
        <v>190</v>
      </c>
      <c r="E77" s="18" t="s">
        <v>127</v>
      </c>
      <c r="F77" s="18" t="s">
        <v>97</v>
      </c>
      <c r="G77" s="18" t="s">
        <v>104</v>
      </c>
      <c r="H77" s="19">
        <v>0.58888888888888891</v>
      </c>
      <c r="I77" s="18">
        <f>HOUR(H77)</f>
        <v>14</v>
      </c>
      <c r="J77" s="18">
        <f>MINUTE(H77)</f>
        <v>8</v>
      </c>
      <c r="K77" s="20">
        <v>0.39400000000000002</v>
      </c>
    </row>
    <row r="78" spans="1:11" ht="30" outlineLevel="1" x14ac:dyDescent="0.25">
      <c r="B78" s="18"/>
      <c r="C78" s="19"/>
      <c r="D78" s="18"/>
      <c r="E78" s="182" t="s">
        <v>880</v>
      </c>
      <c r="F78" s="18"/>
      <c r="G78" s="18"/>
      <c r="H78" s="19"/>
      <c r="I78" s="18"/>
      <c r="J78" s="18"/>
      <c r="K78" s="20">
        <f>SUBTOTAL(9,K72:K77)</f>
        <v>1.0529999999999999</v>
      </c>
    </row>
    <row r="79" spans="1:11" outlineLevel="2" x14ac:dyDescent="0.25">
      <c r="A79" t="s">
        <v>100</v>
      </c>
      <c r="B79" s="15" t="s">
        <v>101</v>
      </c>
      <c r="C79" s="16">
        <v>0.59791666666666665</v>
      </c>
      <c r="D79" s="15" t="s">
        <v>105</v>
      </c>
      <c r="E79" s="15" t="s">
        <v>103</v>
      </c>
      <c r="F79" s="15" t="s">
        <v>97</v>
      </c>
      <c r="G79" s="15" t="s">
        <v>104</v>
      </c>
      <c r="H79" s="16">
        <v>6.2499999999999995E-3</v>
      </c>
      <c r="I79" s="15">
        <f>HOUR(H79)</f>
        <v>0</v>
      </c>
      <c r="J79" s="15">
        <f>MINUTE(H79)</f>
        <v>9</v>
      </c>
      <c r="K79" s="17">
        <v>7.1999999999999995E-2</v>
      </c>
    </row>
    <row r="80" spans="1:11" outlineLevel="2" x14ac:dyDescent="0.25">
      <c r="A80" t="s">
        <v>100</v>
      </c>
      <c r="B80" s="15" t="s">
        <v>101</v>
      </c>
      <c r="C80" s="16">
        <v>0.59583333333333333</v>
      </c>
      <c r="D80" s="15" t="s">
        <v>105</v>
      </c>
      <c r="E80" s="15" t="s">
        <v>103</v>
      </c>
      <c r="F80" s="15" t="s">
        <v>97</v>
      </c>
      <c r="G80" s="15" t="s">
        <v>104</v>
      </c>
      <c r="H80" s="16">
        <v>5.5555555555555558E-3</v>
      </c>
      <c r="I80" s="15">
        <f>HOUR(H80)</f>
        <v>0</v>
      </c>
      <c r="J80" s="15">
        <f>MINUTE(H80)</f>
        <v>8</v>
      </c>
      <c r="K80" s="17">
        <v>7.1999999999999995E-2</v>
      </c>
    </row>
    <row r="81" spans="1:11" outlineLevel="2" x14ac:dyDescent="0.25">
      <c r="A81" t="s">
        <v>100</v>
      </c>
      <c r="B81" s="15" t="s">
        <v>110</v>
      </c>
      <c r="C81" s="16">
        <v>0.83611111111111114</v>
      </c>
      <c r="D81" s="15" t="s">
        <v>111</v>
      </c>
      <c r="E81" s="15" t="s">
        <v>103</v>
      </c>
      <c r="F81" s="15" t="s">
        <v>97</v>
      </c>
      <c r="G81" s="15" t="s">
        <v>104</v>
      </c>
      <c r="H81" s="16">
        <v>7.6388888888888886E-3</v>
      </c>
      <c r="I81" s="15">
        <f>HOUR(H81)</f>
        <v>0</v>
      </c>
      <c r="J81" s="15">
        <f>MINUTE(H81)</f>
        <v>11</v>
      </c>
      <c r="K81" s="17">
        <v>7.1999999999999995E-2</v>
      </c>
    </row>
    <row r="82" spans="1:11" outlineLevel="2" x14ac:dyDescent="0.25">
      <c r="A82" t="s">
        <v>100</v>
      </c>
      <c r="B82" s="15" t="s">
        <v>110</v>
      </c>
      <c r="C82" s="16">
        <v>0.8354166666666667</v>
      </c>
      <c r="D82" s="15" t="s">
        <v>112</v>
      </c>
      <c r="E82" s="15" t="s">
        <v>103</v>
      </c>
      <c r="F82" s="15" t="s">
        <v>97</v>
      </c>
      <c r="G82" s="15" t="s">
        <v>104</v>
      </c>
      <c r="H82" s="16">
        <v>8.3333333333333332E-3</v>
      </c>
      <c r="I82" s="15">
        <f>HOUR(H82)</f>
        <v>0</v>
      </c>
      <c r="J82" s="15">
        <f>MINUTE(H82)</f>
        <v>12</v>
      </c>
      <c r="K82" s="17">
        <v>7.1999999999999995E-2</v>
      </c>
    </row>
    <row r="83" spans="1:11" outlineLevel="2" x14ac:dyDescent="0.25">
      <c r="A83" t="s">
        <v>100</v>
      </c>
      <c r="B83" s="15" t="s">
        <v>110</v>
      </c>
      <c r="C83" s="16">
        <v>0.75</v>
      </c>
      <c r="D83" s="15" t="s">
        <v>112</v>
      </c>
      <c r="E83" s="15" t="s">
        <v>103</v>
      </c>
      <c r="F83" s="15" t="s">
        <v>97</v>
      </c>
      <c r="G83" s="15" t="s">
        <v>104</v>
      </c>
      <c r="H83" s="16">
        <v>3.8194444444444441E-2</v>
      </c>
      <c r="I83" s="15">
        <f>HOUR(H83)</f>
        <v>0</v>
      </c>
      <c r="J83" s="15">
        <f>MINUTE(H83)</f>
        <v>55</v>
      </c>
      <c r="K83" s="17">
        <v>7.1999999999999995E-2</v>
      </c>
    </row>
    <row r="84" spans="1:11" outlineLevel="2" x14ac:dyDescent="0.25">
      <c r="A84" t="s">
        <v>100</v>
      </c>
      <c r="B84" s="15" t="s">
        <v>116</v>
      </c>
      <c r="C84" s="16">
        <v>0.90902777777777777</v>
      </c>
      <c r="D84" s="15" t="s">
        <v>112</v>
      </c>
      <c r="E84" s="15" t="s">
        <v>103</v>
      </c>
      <c r="F84" s="15" t="s">
        <v>97</v>
      </c>
      <c r="G84" s="15" t="s">
        <v>104</v>
      </c>
      <c r="H84" s="16">
        <v>4.1666666666666666E-3</v>
      </c>
      <c r="I84" s="15">
        <f>HOUR(H84)</f>
        <v>0</v>
      </c>
      <c r="J84" s="15">
        <f>MINUTE(H84)</f>
        <v>6</v>
      </c>
      <c r="K84" s="17">
        <v>7.1999999999999995E-2</v>
      </c>
    </row>
    <row r="85" spans="1:11" outlineLevel="2" x14ac:dyDescent="0.25">
      <c r="A85" t="s">
        <v>100</v>
      </c>
      <c r="B85" s="15" t="s">
        <v>116</v>
      </c>
      <c r="C85" s="16">
        <v>0.87291666666666667</v>
      </c>
      <c r="D85" s="15" t="s">
        <v>112</v>
      </c>
      <c r="E85" s="15" t="s">
        <v>103</v>
      </c>
      <c r="F85" s="15" t="s">
        <v>97</v>
      </c>
      <c r="G85" s="15" t="s">
        <v>104</v>
      </c>
      <c r="H85" s="16">
        <v>5.5555555555555558E-3</v>
      </c>
      <c r="I85" s="15">
        <f>HOUR(H85)</f>
        <v>0</v>
      </c>
      <c r="J85" s="15">
        <f>MINUTE(H85)</f>
        <v>8</v>
      </c>
      <c r="K85" s="17">
        <v>7.1999999999999995E-2</v>
      </c>
    </row>
    <row r="86" spans="1:11" outlineLevel="2" x14ac:dyDescent="0.25">
      <c r="A86" t="s">
        <v>100</v>
      </c>
      <c r="B86" s="15" t="s">
        <v>116</v>
      </c>
      <c r="C86" s="16">
        <v>0.80972222222222223</v>
      </c>
      <c r="D86" s="15" t="s">
        <v>119</v>
      </c>
      <c r="E86" s="15" t="s">
        <v>103</v>
      </c>
      <c r="F86" s="15" t="s">
        <v>97</v>
      </c>
      <c r="G86" s="15" t="s">
        <v>104</v>
      </c>
      <c r="H86" s="16">
        <v>8.3333333333333332E-3</v>
      </c>
      <c r="I86" s="15">
        <f>HOUR(H86)</f>
        <v>0</v>
      </c>
      <c r="J86" s="15">
        <f>MINUTE(H86)</f>
        <v>12</v>
      </c>
      <c r="K86" s="17">
        <v>7.1999999999999995E-2</v>
      </c>
    </row>
    <row r="87" spans="1:11" outlineLevel="2" x14ac:dyDescent="0.25">
      <c r="A87" t="s">
        <v>100</v>
      </c>
      <c r="B87" s="15" t="s">
        <v>116</v>
      </c>
      <c r="C87" s="16">
        <v>0.7090277777777777</v>
      </c>
      <c r="D87" s="15" t="s">
        <v>113</v>
      </c>
      <c r="E87" s="15" t="s">
        <v>103</v>
      </c>
      <c r="F87" s="15" t="s">
        <v>97</v>
      </c>
      <c r="G87" s="15" t="s">
        <v>104</v>
      </c>
      <c r="H87" s="16">
        <v>4.8611111111111112E-3</v>
      </c>
      <c r="I87" s="15">
        <f>HOUR(H87)</f>
        <v>0</v>
      </c>
      <c r="J87" s="15">
        <f>MINUTE(H87)</f>
        <v>7</v>
      </c>
      <c r="K87" s="17">
        <v>7.1999999999999995E-2</v>
      </c>
    </row>
    <row r="88" spans="1:11" outlineLevel="2" x14ac:dyDescent="0.25">
      <c r="A88" t="s">
        <v>100</v>
      </c>
      <c r="B88" s="15" t="s">
        <v>116</v>
      </c>
      <c r="C88" s="16">
        <v>0.70833333333333337</v>
      </c>
      <c r="D88" s="15" t="s">
        <v>113</v>
      </c>
      <c r="E88" s="15" t="s">
        <v>103</v>
      </c>
      <c r="F88" s="15" t="s">
        <v>97</v>
      </c>
      <c r="G88" s="15" t="s">
        <v>104</v>
      </c>
      <c r="H88" s="16">
        <v>1.1111111111111112E-2</v>
      </c>
      <c r="I88" s="15">
        <f>HOUR(H88)</f>
        <v>0</v>
      </c>
      <c r="J88" s="15">
        <f>MINUTE(H88)</f>
        <v>16</v>
      </c>
      <c r="K88" s="17">
        <v>7.1999999999999995E-2</v>
      </c>
    </row>
    <row r="89" spans="1:11" outlineLevel="2" x14ac:dyDescent="0.25">
      <c r="A89" t="s">
        <v>100</v>
      </c>
      <c r="B89" s="15" t="s">
        <v>123</v>
      </c>
      <c r="C89" s="16">
        <v>0.6166666666666667</v>
      </c>
      <c r="D89" s="15" t="s">
        <v>124</v>
      </c>
      <c r="E89" s="15" t="s">
        <v>103</v>
      </c>
      <c r="F89" s="15" t="s">
        <v>97</v>
      </c>
      <c r="G89" s="15" t="s">
        <v>104</v>
      </c>
      <c r="H89" s="16">
        <v>5.5555555555555558E-3</v>
      </c>
      <c r="I89" s="15">
        <f>HOUR(H89)</f>
        <v>0</v>
      </c>
      <c r="J89" s="15">
        <f>MINUTE(H89)</f>
        <v>8</v>
      </c>
      <c r="K89" s="17">
        <v>7.1999999999999995E-2</v>
      </c>
    </row>
    <row r="90" spans="1:11" outlineLevel="2" x14ac:dyDescent="0.25">
      <c r="A90" t="s">
        <v>100</v>
      </c>
      <c r="B90" s="15" t="s">
        <v>130</v>
      </c>
      <c r="C90" s="16">
        <v>0.74097222222222225</v>
      </c>
      <c r="D90" s="15" t="s">
        <v>134</v>
      </c>
      <c r="E90" s="15" t="s">
        <v>103</v>
      </c>
      <c r="F90" s="15" t="s">
        <v>97</v>
      </c>
      <c r="G90" s="15" t="s">
        <v>104</v>
      </c>
      <c r="H90" s="16">
        <v>6.9444444444444441E-3</v>
      </c>
      <c r="I90" s="15">
        <f>HOUR(H90)</f>
        <v>0</v>
      </c>
      <c r="J90" s="15">
        <f>MINUTE(H90)</f>
        <v>10</v>
      </c>
      <c r="K90" s="17">
        <v>7.1999999999999995E-2</v>
      </c>
    </row>
    <row r="91" spans="1:11" outlineLevel="2" x14ac:dyDescent="0.25">
      <c r="A91" t="s">
        <v>100</v>
      </c>
      <c r="B91" s="15" t="s">
        <v>130</v>
      </c>
      <c r="C91" s="16">
        <v>0.66527777777777775</v>
      </c>
      <c r="D91" s="15" t="s">
        <v>137</v>
      </c>
      <c r="E91" s="15" t="s">
        <v>103</v>
      </c>
      <c r="F91" s="15" t="s">
        <v>97</v>
      </c>
      <c r="G91" s="15" t="s">
        <v>104</v>
      </c>
      <c r="H91" s="16">
        <v>2.6388888888888889E-2</v>
      </c>
      <c r="I91" s="15">
        <f>HOUR(H91)</f>
        <v>0</v>
      </c>
      <c r="J91" s="15">
        <f>MINUTE(H91)</f>
        <v>38</v>
      </c>
      <c r="K91" s="17">
        <v>7.1999999999999995E-2</v>
      </c>
    </row>
    <row r="92" spans="1:11" outlineLevel="2" x14ac:dyDescent="0.25">
      <c r="A92" t="s">
        <v>100</v>
      </c>
      <c r="B92" s="15" t="s">
        <v>130</v>
      </c>
      <c r="C92" s="16">
        <v>0.63194444444444442</v>
      </c>
      <c r="D92" s="15" t="s">
        <v>135</v>
      </c>
      <c r="E92" s="15" t="s">
        <v>103</v>
      </c>
      <c r="F92" s="15" t="s">
        <v>97</v>
      </c>
      <c r="G92" s="15" t="s">
        <v>104</v>
      </c>
      <c r="H92" s="16">
        <v>5.5555555555555558E-3</v>
      </c>
      <c r="I92" s="15">
        <f>HOUR(H92)</f>
        <v>0</v>
      </c>
      <c r="J92" s="15">
        <f>MINUTE(H92)</f>
        <v>8</v>
      </c>
      <c r="K92" s="17">
        <v>7.1999999999999995E-2</v>
      </c>
    </row>
    <row r="93" spans="1:11" outlineLevel="2" x14ac:dyDescent="0.25">
      <c r="A93" t="s">
        <v>100</v>
      </c>
      <c r="B93" s="15" t="s">
        <v>140</v>
      </c>
      <c r="C93" s="16">
        <v>0.93472222222222223</v>
      </c>
      <c r="D93" s="15" t="s">
        <v>137</v>
      </c>
      <c r="E93" s="15" t="s">
        <v>103</v>
      </c>
      <c r="F93" s="15" t="s">
        <v>97</v>
      </c>
      <c r="G93" s="15" t="s">
        <v>104</v>
      </c>
      <c r="H93" s="16">
        <v>3.6805555555555557E-2</v>
      </c>
      <c r="I93" s="15">
        <f>HOUR(H93)</f>
        <v>0</v>
      </c>
      <c r="J93" s="15">
        <f>MINUTE(H93)</f>
        <v>53</v>
      </c>
      <c r="K93" s="17">
        <v>7.1999999999999995E-2</v>
      </c>
    </row>
    <row r="94" spans="1:11" outlineLevel="2" x14ac:dyDescent="0.25">
      <c r="A94" t="s">
        <v>100</v>
      </c>
      <c r="B94" s="18" t="s">
        <v>183</v>
      </c>
      <c r="C94" s="19">
        <v>0.85763888888888884</v>
      </c>
      <c r="D94" s="18" t="s">
        <v>184</v>
      </c>
      <c r="E94" s="18" t="s">
        <v>103</v>
      </c>
      <c r="F94" s="18" t="s">
        <v>97</v>
      </c>
      <c r="G94" s="18" t="s">
        <v>104</v>
      </c>
      <c r="H94" s="19">
        <v>5.5555555555555558E-3</v>
      </c>
      <c r="I94" s="18">
        <f>HOUR(H94)</f>
        <v>0</v>
      </c>
      <c r="J94" s="18">
        <f>MINUTE(H94)</f>
        <v>8</v>
      </c>
      <c r="K94" s="20">
        <v>7.1999999999999995E-2</v>
      </c>
    </row>
    <row r="95" spans="1:11" outlineLevel="2" x14ac:dyDescent="0.25">
      <c r="A95" t="s">
        <v>100</v>
      </c>
      <c r="B95" s="18" t="s">
        <v>183</v>
      </c>
      <c r="C95" s="19">
        <v>0.85625000000000007</v>
      </c>
      <c r="D95" s="18" t="s">
        <v>184</v>
      </c>
      <c r="E95" s="18" t="s">
        <v>103</v>
      </c>
      <c r="F95" s="18" t="s">
        <v>97</v>
      </c>
      <c r="G95" s="18" t="s">
        <v>104</v>
      </c>
      <c r="H95" s="19">
        <v>2.7777777777777779E-3</v>
      </c>
      <c r="I95" s="18">
        <f>HOUR(H95)</f>
        <v>0</v>
      </c>
      <c r="J95" s="18">
        <f>MINUTE(H95)</f>
        <v>4</v>
      </c>
      <c r="K95" s="20">
        <v>7.1999999999999995E-2</v>
      </c>
    </row>
    <row r="96" spans="1:11" outlineLevel="2" x14ac:dyDescent="0.25">
      <c r="A96" t="s">
        <v>100</v>
      </c>
      <c r="B96" s="18" t="s">
        <v>183</v>
      </c>
      <c r="C96" s="19">
        <v>0.85625000000000007</v>
      </c>
      <c r="D96" s="18" t="s">
        <v>184</v>
      </c>
      <c r="E96" s="18" t="s">
        <v>103</v>
      </c>
      <c r="F96" s="18" t="s">
        <v>97</v>
      </c>
      <c r="G96" s="18" t="s">
        <v>104</v>
      </c>
      <c r="H96" s="19">
        <v>2.7777777777777779E-3</v>
      </c>
      <c r="I96" s="18">
        <f>HOUR(H96)</f>
        <v>0</v>
      </c>
      <c r="J96" s="18">
        <f>MINUTE(H96)</f>
        <v>4</v>
      </c>
      <c r="K96" s="20">
        <v>7.1999999999999995E-2</v>
      </c>
    </row>
    <row r="97" spans="1:11" outlineLevel="2" x14ac:dyDescent="0.25">
      <c r="A97" t="s">
        <v>100</v>
      </c>
      <c r="B97" s="18" t="s">
        <v>183</v>
      </c>
      <c r="C97" s="19">
        <v>0.85555555555555562</v>
      </c>
      <c r="D97" s="18" t="s">
        <v>184</v>
      </c>
      <c r="E97" s="18" t="s">
        <v>103</v>
      </c>
      <c r="F97" s="18" t="s">
        <v>97</v>
      </c>
      <c r="G97" s="18" t="s">
        <v>104</v>
      </c>
      <c r="H97" s="19">
        <v>2.9861111111111113E-2</v>
      </c>
      <c r="I97" s="18">
        <f>HOUR(H97)</f>
        <v>0</v>
      </c>
      <c r="J97" s="18">
        <f>MINUTE(H97)</f>
        <v>43</v>
      </c>
      <c r="K97" s="20">
        <v>7.1999999999999995E-2</v>
      </c>
    </row>
    <row r="98" spans="1:11" outlineLevel="2" x14ac:dyDescent="0.25">
      <c r="A98" t="s">
        <v>100</v>
      </c>
      <c r="B98" s="18" t="s">
        <v>185</v>
      </c>
      <c r="C98" s="19">
        <v>0.87083333333333324</v>
      </c>
      <c r="D98" s="18" t="s">
        <v>129</v>
      </c>
      <c r="E98" s="18" t="s">
        <v>103</v>
      </c>
      <c r="F98" s="18" t="s">
        <v>97</v>
      </c>
      <c r="G98" s="18" t="s">
        <v>104</v>
      </c>
      <c r="H98" s="19">
        <v>6.9444444444444441E-3</v>
      </c>
      <c r="I98" s="18">
        <f>HOUR(H98)</f>
        <v>0</v>
      </c>
      <c r="J98" s="18">
        <f>MINUTE(H98)</f>
        <v>10</v>
      </c>
      <c r="K98" s="20">
        <v>7.1999999999999995E-2</v>
      </c>
    </row>
    <row r="99" spans="1:11" outlineLevel="2" x14ac:dyDescent="0.25">
      <c r="A99" t="s">
        <v>100</v>
      </c>
      <c r="B99" s="18" t="s">
        <v>185</v>
      </c>
      <c r="C99" s="19">
        <v>0.86944444444444446</v>
      </c>
      <c r="D99" s="18" t="s">
        <v>134</v>
      </c>
      <c r="E99" s="18" t="s">
        <v>103</v>
      </c>
      <c r="F99" s="18" t="s">
        <v>97</v>
      </c>
      <c r="G99" s="18" t="s">
        <v>104</v>
      </c>
      <c r="H99" s="19">
        <v>7.6388888888888886E-3</v>
      </c>
      <c r="I99" s="18">
        <f>HOUR(H99)</f>
        <v>0</v>
      </c>
      <c r="J99" s="18">
        <f>MINUTE(H99)</f>
        <v>11</v>
      </c>
      <c r="K99" s="20">
        <v>7.1999999999999995E-2</v>
      </c>
    </row>
    <row r="100" spans="1:11" outlineLevel="2" x14ac:dyDescent="0.25">
      <c r="A100" t="s">
        <v>100</v>
      </c>
      <c r="B100" s="18" t="s">
        <v>166</v>
      </c>
      <c r="C100" s="19">
        <v>0.80833333333333324</v>
      </c>
      <c r="D100" s="18" t="s">
        <v>134</v>
      </c>
      <c r="E100" s="18" t="s">
        <v>103</v>
      </c>
      <c r="F100" s="18" t="s">
        <v>97</v>
      </c>
      <c r="G100" s="18" t="s">
        <v>104</v>
      </c>
      <c r="H100" s="19">
        <v>4.1666666666666666E-3</v>
      </c>
      <c r="I100" s="18">
        <f>HOUR(H100)</f>
        <v>0</v>
      </c>
      <c r="J100" s="18">
        <f>MINUTE(H100)</f>
        <v>6</v>
      </c>
      <c r="K100" s="20">
        <v>7.1999999999999995E-2</v>
      </c>
    </row>
    <row r="101" spans="1:11" outlineLevel="2" x14ac:dyDescent="0.25">
      <c r="A101" t="s">
        <v>100</v>
      </c>
      <c r="B101" s="18" t="s">
        <v>166</v>
      </c>
      <c r="C101" s="19">
        <v>0.80555555555555547</v>
      </c>
      <c r="D101" s="18" t="s">
        <v>134</v>
      </c>
      <c r="E101" s="18" t="s">
        <v>103</v>
      </c>
      <c r="F101" s="18" t="s">
        <v>97</v>
      </c>
      <c r="G101" s="18" t="s">
        <v>104</v>
      </c>
      <c r="H101" s="19">
        <v>4.1666666666666666E-3</v>
      </c>
      <c r="I101" s="18">
        <f>HOUR(H101)</f>
        <v>0</v>
      </c>
      <c r="J101" s="18">
        <f>MINUTE(H101)</f>
        <v>6</v>
      </c>
      <c r="K101" s="20">
        <v>7.1999999999999995E-2</v>
      </c>
    </row>
    <row r="102" spans="1:11" outlineLevel="2" x14ac:dyDescent="0.25">
      <c r="A102" t="s">
        <v>100</v>
      </c>
      <c r="B102" s="18" t="s">
        <v>166</v>
      </c>
      <c r="C102" s="19">
        <v>0.7909722222222223</v>
      </c>
      <c r="D102" s="18" t="s">
        <v>134</v>
      </c>
      <c r="E102" s="18" t="s">
        <v>103</v>
      </c>
      <c r="F102" s="18" t="s">
        <v>97</v>
      </c>
      <c r="G102" s="18" t="s">
        <v>104</v>
      </c>
      <c r="H102" s="19">
        <v>9.7222222222222224E-3</v>
      </c>
      <c r="I102" s="18">
        <f>HOUR(H102)</f>
        <v>0</v>
      </c>
      <c r="J102" s="18">
        <f>MINUTE(H102)</f>
        <v>14</v>
      </c>
      <c r="K102" s="20">
        <v>7.1999999999999995E-2</v>
      </c>
    </row>
    <row r="103" spans="1:11" outlineLevel="2" x14ac:dyDescent="0.25">
      <c r="A103" t="s">
        <v>100</v>
      </c>
      <c r="B103" s="18" t="s">
        <v>166</v>
      </c>
      <c r="C103" s="19">
        <v>0.69374999999999998</v>
      </c>
      <c r="D103" s="18" t="s">
        <v>134</v>
      </c>
      <c r="E103" s="18" t="s">
        <v>103</v>
      </c>
      <c r="F103" s="18" t="s">
        <v>97</v>
      </c>
      <c r="G103" s="18" t="s">
        <v>104</v>
      </c>
      <c r="H103" s="19">
        <v>4.8611111111111112E-3</v>
      </c>
      <c r="I103" s="18">
        <f>HOUR(H103)</f>
        <v>0</v>
      </c>
      <c r="J103" s="18">
        <f>MINUTE(H103)</f>
        <v>7</v>
      </c>
      <c r="K103" s="20">
        <v>7.1999999999999995E-2</v>
      </c>
    </row>
    <row r="104" spans="1:11" outlineLevel="2" x14ac:dyDescent="0.25">
      <c r="A104" t="s">
        <v>100</v>
      </c>
      <c r="B104" s="18" t="s">
        <v>166</v>
      </c>
      <c r="C104" s="19">
        <v>0.69305555555555554</v>
      </c>
      <c r="D104" s="18" t="s">
        <v>189</v>
      </c>
      <c r="E104" s="18" t="s">
        <v>103</v>
      </c>
      <c r="F104" s="18" t="s">
        <v>97</v>
      </c>
      <c r="G104" s="18" t="s">
        <v>104</v>
      </c>
      <c r="H104" s="19">
        <v>6.9444444444444441E-3</v>
      </c>
      <c r="I104" s="18">
        <f>HOUR(H104)</f>
        <v>0</v>
      </c>
      <c r="J104" s="18">
        <f>MINUTE(H104)</f>
        <v>10</v>
      </c>
      <c r="K104" s="20">
        <v>7.1999999999999995E-2</v>
      </c>
    </row>
    <row r="105" spans="1:11" outlineLevel="2" x14ac:dyDescent="0.25">
      <c r="A105" t="s">
        <v>100</v>
      </c>
      <c r="B105" s="18" t="s">
        <v>166</v>
      </c>
      <c r="C105" s="19">
        <v>0.69305555555555554</v>
      </c>
      <c r="D105" s="18" t="s">
        <v>189</v>
      </c>
      <c r="E105" s="18" t="s">
        <v>103</v>
      </c>
      <c r="F105" s="18" t="s">
        <v>97</v>
      </c>
      <c r="G105" s="18" t="s">
        <v>104</v>
      </c>
      <c r="H105" s="19">
        <v>9.0277777777777787E-3</v>
      </c>
      <c r="I105" s="18">
        <f>HOUR(H105)</f>
        <v>0</v>
      </c>
      <c r="J105" s="18">
        <f>MINUTE(H105)</f>
        <v>13</v>
      </c>
      <c r="K105" s="20">
        <v>7.1999999999999995E-2</v>
      </c>
    </row>
    <row r="106" spans="1:11" outlineLevel="2" x14ac:dyDescent="0.25">
      <c r="A106" t="s">
        <v>100</v>
      </c>
      <c r="B106" s="18" t="s">
        <v>166</v>
      </c>
      <c r="C106" s="19">
        <v>0.6875</v>
      </c>
      <c r="D106" s="18" t="s">
        <v>184</v>
      </c>
      <c r="E106" s="18" t="s">
        <v>103</v>
      </c>
      <c r="F106" s="18" t="s">
        <v>97</v>
      </c>
      <c r="G106" s="18" t="s">
        <v>104</v>
      </c>
      <c r="H106" s="19">
        <v>4.8611111111111112E-3</v>
      </c>
      <c r="I106" s="18">
        <f>HOUR(H106)</f>
        <v>0</v>
      </c>
      <c r="J106" s="18">
        <f>MINUTE(H106)</f>
        <v>7</v>
      </c>
      <c r="K106" s="20">
        <v>7.1999999999999995E-2</v>
      </c>
    </row>
    <row r="107" spans="1:11" outlineLevel="2" x14ac:dyDescent="0.25">
      <c r="A107" t="s">
        <v>100</v>
      </c>
      <c r="B107" s="18" t="s">
        <v>166</v>
      </c>
      <c r="C107" s="19">
        <v>0.68680555555555556</v>
      </c>
      <c r="D107" s="18" t="s">
        <v>189</v>
      </c>
      <c r="E107" s="18" t="s">
        <v>103</v>
      </c>
      <c r="F107" s="18" t="s">
        <v>97</v>
      </c>
      <c r="G107" s="18" t="s">
        <v>104</v>
      </c>
      <c r="H107" s="19">
        <v>4.8611111111111112E-3</v>
      </c>
      <c r="I107" s="18">
        <f>HOUR(H107)</f>
        <v>0</v>
      </c>
      <c r="J107" s="18">
        <f>MINUTE(H107)</f>
        <v>7</v>
      </c>
      <c r="K107" s="20">
        <v>7.1999999999999995E-2</v>
      </c>
    </row>
    <row r="108" spans="1:11" outlineLevel="2" x14ac:dyDescent="0.25">
      <c r="A108" t="s">
        <v>100</v>
      </c>
      <c r="B108" s="18" t="s">
        <v>166</v>
      </c>
      <c r="C108" s="19">
        <v>0.68541666666666667</v>
      </c>
      <c r="D108" s="18" t="s">
        <v>184</v>
      </c>
      <c r="E108" s="18" t="s">
        <v>103</v>
      </c>
      <c r="F108" s="18" t="s">
        <v>97</v>
      </c>
      <c r="G108" s="18" t="s">
        <v>104</v>
      </c>
      <c r="H108" s="19">
        <v>4.1666666666666666E-3</v>
      </c>
      <c r="I108" s="18">
        <f>HOUR(H108)</f>
        <v>0</v>
      </c>
      <c r="J108" s="18">
        <f>MINUTE(H108)</f>
        <v>6</v>
      </c>
      <c r="K108" s="20">
        <v>7.1999999999999995E-2</v>
      </c>
    </row>
    <row r="109" spans="1:11" outlineLevel="2" x14ac:dyDescent="0.25">
      <c r="A109" t="s">
        <v>100</v>
      </c>
      <c r="B109" s="18" t="s">
        <v>166</v>
      </c>
      <c r="C109" s="19">
        <v>0.68263888888888891</v>
      </c>
      <c r="D109" s="18" t="s">
        <v>184</v>
      </c>
      <c r="E109" s="18" t="s">
        <v>103</v>
      </c>
      <c r="F109" s="18" t="s">
        <v>97</v>
      </c>
      <c r="G109" s="18" t="s">
        <v>104</v>
      </c>
      <c r="H109" s="19">
        <v>6.9444444444444441E-3</v>
      </c>
      <c r="I109" s="18">
        <f>HOUR(H109)</f>
        <v>0</v>
      </c>
      <c r="J109" s="18">
        <f>MINUTE(H109)</f>
        <v>10</v>
      </c>
      <c r="K109" s="20">
        <v>7.1999999999999995E-2</v>
      </c>
    </row>
    <row r="110" spans="1:11" outlineLevel="2" x14ac:dyDescent="0.25">
      <c r="A110" t="s">
        <v>100</v>
      </c>
      <c r="B110" s="18" t="s">
        <v>166</v>
      </c>
      <c r="C110" s="19">
        <v>0.67986111111111114</v>
      </c>
      <c r="D110" s="18" t="s">
        <v>150</v>
      </c>
      <c r="E110" s="18" t="s">
        <v>103</v>
      </c>
      <c r="F110" s="18" t="s">
        <v>97</v>
      </c>
      <c r="G110" s="18" t="s">
        <v>104</v>
      </c>
      <c r="H110" s="19">
        <v>6.9444444444444441E-3</v>
      </c>
      <c r="I110" s="18">
        <f>HOUR(H110)</f>
        <v>0</v>
      </c>
      <c r="J110" s="18">
        <f>MINUTE(H110)</f>
        <v>10</v>
      </c>
      <c r="K110" s="20">
        <v>7.1999999999999995E-2</v>
      </c>
    </row>
    <row r="111" spans="1:11" outlineLevel="2" x14ac:dyDescent="0.25">
      <c r="A111" t="s">
        <v>100</v>
      </c>
      <c r="B111" s="18" t="s">
        <v>171</v>
      </c>
      <c r="C111" s="19">
        <v>0.91041666666666676</v>
      </c>
      <c r="D111" s="18" t="s">
        <v>187</v>
      </c>
      <c r="E111" s="18" t="s">
        <v>103</v>
      </c>
      <c r="F111" s="18" t="s">
        <v>97</v>
      </c>
      <c r="G111" s="18" t="s">
        <v>104</v>
      </c>
      <c r="H111" s="19">
        <v>3.472222222222222E-3</v>
      </c>
      <c r="I111" s="18">
        <f>HOUR(H111)</f>
        <v>0</v>
      </c>
      <c r="J111" s="18">
        <f>MINUTE(H111)</f>
        <v>5</v>
      </c>
      <c r="K111" s="20">
        <v>7.1999999999999995E-2</v>
      </c>
    </row>
    <row r="112" spans="1:11" outlineLevel="2" x14ac:dyDescent="0.25">
      <c r="A112" t="s">
        <v>100</v>
      </c>
      <c r="B112" s="18" t="s">
        <v>171</v>
      </c>
      <c r="C112" s="19">
        <v>0.90972222222222221</v>
      </c>
      <c r="D112" s="18" t="s">
        <v>187</v>
      </c>
      <c r="E112" s="18" t="s">
        <v>103</v>
      </c>
      <c r="F112" s="18" t="s">
        <v>97</v>
      </c>
      <c r="G112" s="18" t="s">
        <v>104</v>
      </c>
      <c r="H112" s="19">
        <v>4.8611111111111112E-3</v>
      </c>
      <c r="I112" s="18">
        <f>HOUR(H112)</f>
        <v>0</v>
      </c>
      <c r="J112" s="18">
        <f>MINUTE(H112)</f>
        <v>7</v>
      </c>
      <c r="K112" s="20">
        <v>7.1999999999999995E-2</v>
      </c>
    </row>
    <row r="113" spans="1:11" outlineLevel="2" x14ac:dyDescent="0.25">
      <c r="A113" t="s">
        <v>100</v>
      </c>
      <c r="B113" s="18" t="s">
        <v>171</v>
      </c>
      <c r="C113" s="19">
        <v>0.66805555555555562</v>
      </c>
      <c r="D113" s="18" t="s">
        <v>105</v>
      </c>
      <c r="E113" s="18" t="s">
        <v>103</v>
      </c>
      <c r="F113" s="18" t="s">
        <v>97</v>
      </c>
      <c r="G113" s="18" t="s">
        <v>104</v>
      </c>
      <c r="H113" s="19">
        <v>1.0416666666666666E-2</v>
      </c>
      <c r="I113" s="18">
        <f>HOUR(H113)</f>
        <v>0</v>
      </c>
      <c r="J113" s="18">
        <f>MINUTE(H113)</f>
        <v>15</v>
      </c>
      <c r="K113" s="20">
        <v>7.1999999999999995E-2</v>
      </c>
    </row>
    <row r="114" spans="1:11" outlineLevel="2" x14ac:dyDescent="0.25">
      <c r="A114" t="s">
        <v>100</v>
      </c>
      <c r="B114" s="18" t="s">
        <v>177</v>
      </c>
      <c r="C114" s="19">
        <v>0.8979166666666667</v>
      </c>
      <c r="D114" s="18" t="s">
        <v>186</v>
      </c>
      <c r="E114" s="18" t="s">
        <v>103</v>
      </c>
      <c r="F114" s="18" t="s">
        <v>97</v>
      </c>
      <c r="G114" s="18" t="s">
        <v>104</v>
      </c>
      <c r="H114" s="19">
        <v>2.4305555555555556E-2</v>
      </c>
      <c r="I114" s="18">
        <f>HOUR(H114)</f>
        <v>0</v>
      </c>
      <c r="J114" s="18">
        <f>MINUTE(H114)</f>
        <v>35</v>
      </c>
      <c r="K114" s="20">
        <v>7.1999999999999995E-2</v>
      </c>
    </row>
    <row r="115" spans="1:11" outlineLevel="2" x14ac:dyDescent="0.25">
      <c r="A115" t="s">
        <v>100</v>
      </c>
      <c r="B115" s="18" t="s">
        <v>177</v>
      </c>
      <c r="C115" s="19">
        <v>0.74791666666666667</v>
      </c>
      <c r="D115" s="18" t="s">
        <v>194</v>
      </c>
      <c r="E115" s="18" t="s">
        <v>103</v>
      </c>
      <c r="F115" s="18" t="s">
        <v>97</v>
      </c>
      <c r="G115" s="18" t="s">
        <v>104</v>
      </c>
      <c r="H115" s="19">
        <v>1.9444444444444445E-2</v>
      </c>
      <c r="I115" s="18">
        <f>HOUR(H115)</f>
        <v>0</v>
      </c>
      <c r="J115" s="18">
        <f>MINUTE(H115)</f>
        <v>28</v>
      </c>
      <c r="K115" s="20">
        <v>7.1999999999999995E-2</v>
      </c>
    </row>
    <row r="116" spans="1:11" outlineLevel="2" x14ac:dyDescent="0.25">
      <c r="A116" t="s">
        <v>100</v>
      </c>
      <c r="B116" s="18" t="s">
        <v>177</v>
      </c>
      <c r="C116" s="19">
        <v>0.71111111111111114</v>
      </c>
      <c r="D116" s="18" t="s">
        <v>196</v>
      </c>
      <c r="E116" s="18" t="s">
        <v>103</v>
      </c>
      <c r="F116" s="18" t="s">
        <v>97</v>
      </c>
      <c r="G116" s="18" t="s">
        <v>104</v>
      </c>
      <c r="H116" s="19">
        <v>7.6388888888888886E-3</v>
      </c>
      <c r="I116" s="18">
        <f>HOUR(H116)</f>
        <v>0</v>
      </c>
      <c r="J116" s="18">
        <f>MINUTE(H116)</f>
        <v>11</v>
      </c>
      <c r="K116" s="20">
        <v>7.1999999999999995E-2</v>
      </c>
    </row>
    <row r="117" spans="1:11" outlineLevel="2" x14ac:dyDescent="0.25">
      <c r="A117" t="s">
        <v>100</v>
      </c>
      <c r="B117" s="18" t="s">
        <v>181</v>
      </c>
      <c r="C117" s="19">
        <v>0.63124999999999998</v>
      </c>
      <c r="D117" s="18" t="s">
        <v>120</v>
      </c>
      <c r="E117" s="18" t="s">
        <v>103</v>
      </c>
      <c r="F117" s="18" t="s">
        <v>97</v>
      </c>
      <c r="G117" s="18" t="s">
        <v>104</v>
      </c>
      <c r="H117" s="19">
        <v>1.9444444444444445E-2</v>
      </c>
      <c r="I117" s="18">
        <f>HOUR(H117)</f>
        <v>0</v>
      </c>
      <c r="J117" s="18">
        <f>MINUTE(H117)</f>
        <v>28</v>
      </c>
      <c r="K117" s="20">
        <v>7.1999999999999995E-2</v>
      </c>
    </row>
    <row r="118" spans="1:11" outlineLevel="2" x14ac:dyDescent="0.25">
      <c r="A118" t="s">
        <v>100</v>
      </c>
      <c r="B118" s="18" t="s">
        <v>197</v>
      </c>
      <c r="C118" s="19">
        <v>0.76041666666666663</v>
      </c>
      <c r="D118" s="18" t="s">
        <v>120</v>
      </c>
      <c r="E118" s="18" t="s">
        <v>103</v>
      </c>
      <c r="F118" s="18" t="s">
        <v>97</v>
      </c>
      <c r="G118" s="18" t="s">
        <v>104</v>
      </c>
      <c r="H118" s="19">
        <v>4.1666666666666666E-3</v>
      </c>
      <c r="I118" s="18">
        <f>HOUR(H118)</f>
        <v>0</v>
      </c>
      <c r="J118" s="18">
        <f>MINUTE(H118)</f>
        <v>6</v>
      </c>
      <c r="K118" s="20">
        <v>7.1999999999999995E-2</v>
      </c>
    </row>
    <row r="119" spans="1:11" outlineLevel="2" x14ac:dyDescent="0.25">
      <c r="A119" t="s">
        <v>100</v>
      </c>
      <c r="B119" s="15" t="s">
        <v>116</v>
      </c>
      <c r="C119" s="16">
        <v>0.89930555555555547</v>
      </c>
      <c r="D119" s="15" t="s">
        <v>117</v>
      </c>
      <c r="E119" s="15" t="s">
        <v>103</v>
      </c>
      <c r="F119" s="15" t="s">
        <v>97</v>
      </c>
      <c r="G119" s="15" t="s">
        <v>104</v>
      </c>
      <c r="H119" s="16">
        <v>5.2083333333333336E-2</v>
      </c>
      <c r="I119" s="15">
        <f>HOUR(H119)</f>
        <v>1</v>
      </c>
      <c r="J119" s="15">
        <f>MINUTE(H119)</f>
        <v>15</v>
      </c>
      <c r="K119" s="17">
        <v>9.5000000000000001E-2</v>
      </c>
    </row>
    <row r="120" spans="1:11" outlineLevel="2" x14ac:dyDescent="0.25">
      <c r="A120" t="s">
        <v>100</v>
      </c>
      <c r="B120" s="15" t="s">
        <v>123</v>
      </c>
      <c r="C120" s="16">
        <v>0.65902777777777777</v>
      </c>
      <c r="D120" s="15" t="s">
        <v>124</v>
      </c>
      <c r="E120" s="15" t="s">
        <v>103</v>
      </c>
      <c r="F120" s="15" t="s">
        <v>97</v>
      </c>
      <c r="G120" s="15" t="s">
        <v>104</v>
      </c>
      <c r="H120" s="16">
        <v>8.1250000000000003E-2</v>
      </c>
      <c r="I120" s="15">
        <f>HOUR(H120)</f>
        <v>1</v>
      </c>
      <c r="J120" s="15">
        <f>MINUTE(H120)</f>
        <v>57</v>
      </c>
      <c r="K120" s="17">
        <v>9.5000000000000001E-2</v>
      </c>
    </row>
    <row r="121" spans="1:11" outlineLevel="2" x14ac:dyDescent="0.25">
      <c r="A121" t="s">
        <v>100</v>
      </c>
      <c r="B121" s="15" t="s">
        <v>140</v>
      </c>
      <c r="C121" s="16">
        <v>0.94444444444444453</v>
      </c>
      <c r="D121" s="15" t="s">
        <v>137</v>
      </c>
      <c r="E121" s="15" t="s">
        <v>103</v>
      </c>
      <c r="F121" s="15" t="s">
        <v>97</v>
      </c>
      <c r="G121" s="15" t="s">
        <v>104</v>
      </c>
      <c r="H121" s="16">
        <v>6.5972222222222224E-2</v>
      </c>
      <c r="I121" s="15">
        <f>HOUR(H121)</f>
        <v>1</v>
      </c>
      <c r="J121" s="15">
        <f>MINUTE(H121)</f>
        <v>35</v>
      </c>
      <c r="K121" s="17">
        <v>9.5000000000000001E-2</v>
      </c>
    </row>
    <row r="122" spans="1:11" outlineLevel="2" x14ac:dyDescent="0.25">
      <c r="A122" t="s">
        <v>100</v>
      </c>
      <c r="B122" s="15" t="s">
        <v>140</v>
      </c>
      <c r="C122" s="16">
        <v>0.86041666666666661</v>
      </c>
      <c r="D122" s="15" t="s">
        <v>137</v>
      </c>
      <c r="E122" s="15" t="s">
        <v>103</v>
      </c>
      <c r="F122" s="15" t="s">
        <v>97</v>
      </c>
      <c r="G122" s="15" t="s">
        <v>104</v>
      </c>
      <c r="H122" s="16">
        <v>4.4444444444444446E-2</v>
      </c>
      <c r="I122" s="15">
        <f>HOUR(H122)</f>
        <v>1</v>
      </c>
      <c r="J122" s="15">
        <f>MINUTE(H122)</f>
        <v>4</v>
      </c>
      <c r="K122" s="17">
        <v>9.5000000000000001E-2</v>
      </c>
    </row>
    <row r="123" spans="1:11" outlineLevel="2" x14ac:dyDescent="0.25">
      <c r="A123" t="s">
        <v>100</v>
      </c>
      <c r="B123" s="18" t="s">
        <v>166</v>
      </c>
      <c r="C123" s="19">
        <v>0.68055555555555547</v>
      </c>
      <c r="D123" s="18" t="s">
        <v>150</v>
      </c>
      <c r="E123" s="18" t="s">
        <v>103</v>
      </c>
      <c r="F123" s="18" t="s">
        <v>97</v>
      </c>
      <c r="G123" s="18" t="s">
        <v>104</v>
      </c>
      <c r="H123" s="19">
        <v>6.25E-2</v>
      </c>
      <c r="I123" s="18">
        <f>HOUR(H123)</f>
        <v>1</v>
      </c>
      <c r="J123" s="18">
        <f>MINUTE(H123)</f>
        <v>30</v>
      </c>
      <c r="K123" s="20">
        <v>9.5000000000000001E-2</v>
      </c>
    </row>
    <row r="124" spans="1:11" outlineLevel="2" x14ac:dyDescent="0.25">
      <c r="A124" t="s">
        <v>100</v>
      </c>
      <c r="B124" s="18" t="s">
        <v>177</v>
      </c>
      <c r="C124" s="19">
        <v>0.90208333333333324</v>
      </c>
      <c r="D124" s="18" t="s">
        <v>137</v>
      </c>
      <c r="E124" s="18" t="s">
        <v>103</v>
      </c>
      <c r="F124" s="18" t="s">
        <v>97</v>
      </c>
      <c r="G124" s="18" t="s">
        <v>104</v>
      </c>
      <c r="H124" s="19">
        <v>6.5972222222222224E-2</v>
      </c>
      <c r="I124" s="18">
        <f>HOUR(H124)</f>
        <v>1</v>
      </c>
      <c r="J124" s="18">
        <f>MINUTE(H124)</f>
        <v>35</v>
      </c>
      <c r="K124" s="20">
        <v>9.5000000000000001E-2</v>
      </c>
    </row>
    <row r="125" spans="1:11" outlineLevel="2" x14ac:dyDescent="0.25">
      <c r="A125" t="s">
        <v>100</v>
      </c>
      <c r="B125" s="18" t="s">
        <v>177</v>
      </c>
      <c r="C125" s="19">
        <v>0.74305555555555547</v>
      </c>
      <c r="D125" s="18" t="s">
        <v>182</v>
      </c>
      <c r="E125" s="18" t="s">
        <v>103</v>
      </c>
      <c r="F125" s="18" t="s">
        <v>97</v>
      </c>
      <c r="G125" s="18" t="s">
        <v>104</v>
      </c>
      <c r="H125" s="19">
        <v>5.9027777777777783E-2</v>
      </c>
      <c r="I125" s="18">
        <f>HOUR(H125)</f>
        <v>1</v>
      </c>
      <c r="J125" s="18">
        <f>MINUTE(H125)</f>
        <v>25</v>
      </c>
      <c r="K125" s="20">
        <v>9.5000000000000001E-2</v>
      </c>
    </row>
    <row r="126" spans="1:11" outlineLevel="2" x14ac:dyDescent="0.25">
      <c r="A126" t="s">
        <v>100</v>
      </c>
      <c r="B126" s="15" t="s">
        <v>101</v>
      </c>
      <c r="C126" s="16">
        <v>0.78194444444444444</v>
      </c>
      <c r="D126" s="15" t="s">
        <v>102</v>
      </c>
      <c r="E126" s="15" t="s">
        <v>103</v>
      </c>
      <c r="F126" s="15" t="s">
        <v>97</v>
      </c>
      <c r="G126" s="15" t="s">
        <v>104</v>
      </c>
      <c r="H126" s="16">
        <v>0.11180555555555556</v>
      </c>
      <c r="I126" s="15">
        <f>HOUR(H126)</f>
        <v>2</v>
      </c>
      <c r="J126" s="15">
        <f>MINUTE(H126)</f>
        <v>41</v>
      </c>
      <c r="K126" s="17">
        <v>0.11799999999999999</v>
      </c>
    </row>
    <row r="127" spans="1:11" outlineLevel="2" x14ac:dyDescent="0.25">
      <c r="A127" t="s">
        <v>100</v>
      </c>
      <c r="B127" s="15" t="s">
        <v>140</v>
      </c>
      <c r="C127" s="16">
        <v>0.8618055555555556</v>
      </c>
      <c r="D127" s="15" t="s">
        <v>137</v>
      </c>
      <c r="E127" s="15" t="s">
        <v>103</v>
      </c>
      <c r="F127" s="15" t="s">
        <v>97</v>
      </c>
      <c r="G127" s="15" t="s">
        <v>104</v>
      </c>
      <c r="H127" s="16">
        <v>0.10208333333333335</v>
      </c>
      <c r="I127" s="15">
        <f>HOUR(H127)</f>
        <v>2</v>
      </c>
      <c r="J127" s="15">
        <f>MINUTE(H127)</f>
        <v>27</v>
      </c>
      <c r="K127" s="17">
        <v>0.11799999999999999</v>
      </c>
    </row>
    <row r="128" spans="1:11" outlineLevel="2" x14ac:dyDescent="0.25">
      <c r="A128" t="s">
        <v>100</v>
      </c>
      <c r="B128" s="18" t="s">
        <v>177</v>
      </c>
      <c r="C128" s="19">
        <v>0.9</v>
      </c>
      <c r="D128" s="18" t="s">
        <v>137</v>
      </c>
      <c r="E128" s="18" t="s">
        <v>103</v>
      </c>
      <c r="F128" s="18" t="s">
        <v>97</v>
      </c>
      <c r="G128" s="18" t="s">
        <v>104</v>
      </c>
      <c r="H128" s="19">
        <v>0.10208333333333335</v>
      </c>
      <c r="I128" s="18">
        <f>HOUR(H128)</f>
        <v>2</v>
      </c>
      <c r="J128" s="18">
        <f>MINUTE(H128)</f>
        <v>27</v>
      </c>
      <c r="K128" s="20">
        <v>0.11799999999999999</v>
      </c>
    </row>
    <row r="129" spans="1:11" outlineLevel="2" x14ac:dyDescent="0.25">
      <c r="A129" t="s">
        <v>100</v>
      </c>
      <c r="B129" s="18" t="s">
        <v>177</v>
      </c>
      <c r="C129" s="19">
        <v>0.71250000000000002</v>
      </c>
      <c r="D129" s="18" t="s">
        <v>194</v>
      </c>
      <c r="E129" s="18" t="s">
        <v>103</v>
      </c>
      <c r="F129" s="18" t="s">
        <v>97</v>
      </c>
      <c r="G129" s="18" t="s">
        <v>104</v>
      </c>
      <c r="H129" s="19">
        <v>0.1173611111111111</v>
      </c>
      <c r="I129" s="18">
        <f>HOUR(H129)</f>
        <v>2</v>
      </c>
      <c r="J129" s="18">
        <f>MINUTE(H129)</f>
        <v>49</v>
      </c>
      <c r="K129" s="20">
        <v>0.11799999999999999</v>
      </c>
    </row>
    <row r="130" spans="1:11" outlineLevel="2" x14ac:dyDescent="0.25">
      <c r="A130" t="s">
        <v>100</v>
      </c>
      <c r="B130" s="15" t="s">
        <v>101</v>
      </c>
      <c r="C130" s="16">
        <v>0.68611111111111101</v>
      </c>
      <c r="D130" s="15" t="s">
        <v>105</v>
      </c>
      <c r="E130" s="15" t="s">
        <v>103</v>
      </c>
      <c r="F130" s="15" t="s">
        <v>97</v>
      </c>
      <c r="G130" s="15" t="s">
        <v>104</v>
      </c>
      <c r="H130" s="16">
        <v>0.15</v>
      </c>
      <c r="I130" s="15">
        <f>HOUR(H130)</f>
        <v>3</v>
      </c>
      <c r="J130" s="15">
        <f>MINUTE(H130)</f>
        <v>36</v>
      </c>
      <c r="K130" s="17">
        <v>0.14099999999999999</v>
      </c>
    </row>
    <row r="131" spans="1:11" outlineLevel="2" x14ac:dyDescent="0.25">
      <c r="A131" t="s">
        <v>100</v>
      </c>
      <c r="B131" s="15" t="s">
        <v>116</v>
      </c>
      <c r="C131" s="16">
        <v>0.7090277777777777</v>
      </c>
      <c r="D131" s="15" t="s">
        <v>113</v>
      </c>
      <c r="E131" s="15" t="s">
        <v>103</v>
      </c>
      <c r="F131" s="15" t="s">
        <v>97</v>
      </c>
      <c r="G131" s="15" t="s">
        <v>104</v>
      </c>
      <c r="H131" s="16">
        <v>0.12986111111111112</v>
      </c>
      <c r="I131" s="15">
        <f>HOUR(H131)</f>
        <v>3</v>
      </c>
      <c r="J131" s="15">
        <f>MINUTE(H131)</f>
        <v>7</v>
      </c>
      <c r="K131" s="17">
        <v>0.14099999999999999</v>
      </c>
    </row>
    <row r="132" spans="1:11" outlineLevel="2" x14ac:dyDescent="0.25">
      <c r="A132" t="s">
        <v>100</v>
      </c>
      <c r="B132" s="15" t="s">
        <v>130</v>
      </c>
      <c r="C132" s="16">
        <v>0.7284722222222223</v>
      </c>
      <c r="D132" s="15" t="s">
        <v>135</v>
      </c>
      <c r="E132" s="15" t="s">
        <v>103</v>
      </c>
      <c r="F132" s="15" t="s">
        <v>97</v>
      </c>
      <c r="G132" s="15" t="s">
        <v>104</v>
      </c>
      <c r="H132" s="16">
        <v>0.16666666666666666</v>
      </c>
      <c r="I132" s="15">
        <f>HOUR(H132)</f>
        <v>4</v>
      </c>
      <c r="J132" s="15">
        <f>MINUTE(H132)</f>
        <v>0</v>
      </c>
      <c r="K132" s="17">
        <v>0.14099999999999999</v>
      </c>
    </row>
    <row r="133" spans="1:11" outlineLevel="2" x14ac:dyDescent="0.25">
      <c r="A133" t="s">
        <v>100</v>
      </c>
      <c r="B133" s="18" t="s">
        <v>166</v>
      </c>
      <c r="C133" s="19">
        <v>0.77708333333333324</v>
      </c>
      <c r="D133" s="18" t="s">
        <v>187</v>
      </c>
      <c r="E133" s="18" t="s">
        <v>103</v>
      </c>
      <c r="F133" s="18" t="s">
        <v>97</v>
      </c>
      <c r="G133" s="18" t="s">
        <v>104</v>
      </c>
      <c r="H133" s="19">
        <v>0.12847222222222224</v>
      </c>
      <c r="I133" s="18">
        <f>HOUR(H133)</f>
        <v>3</v>
      </c>
      <c r="J133" s="18">
        <f>MINUTE(H133)</f>
        <v>5</v>
      </c>
      <c r="K133" s="20">
        <v>0.14099999999999999</v>
      </c>
    </row>
    <row r="134" spans="1:11" outlineLevel="2" x14ac:dyDescent="0.25">
      <c r="A134" t="s">
        <v>100</v>
      </c>
      <c r="B134" s="15" t="s">
        <v>110</v>
      </c>
      <c r="C134" s="16">
        <v>0.73263888888888884</v>
      </c>
      <c r="D134" s="15" t="s">
        <v>113</v>
      </c>
      <c r="E134" s="15" t="s">
        <v>103</v>
      </c>
      <c r="F134" s="15" t="s">
        <v>97</v>
      </c>
      <c r="G134" s="15" t="s">
        <v>104</v>
      </c>
      <c r="H134" s="16">
        <v>0.17222222222222225</v>
      </c>
      <c r="I134" s="15">
        <f>HOUR(H134)</f>
        <v>4</v>
      </c>
      <c r="J134" s="15">
        <f>MINUTE(H134)</f>
        <v>8</v>
      </c>
      <c r="K134" s="17">
        <v>0.16400000000000001</v>
      </c>
    </row>
    <row r="135" spans="1:11" outlineLevel="2" x14ac:dyDescent="0.25">
      <c r="A135" t="s">
        <v>100</v>
      </c>
      <c r="B135" s="15" t="s">
        <v>130</v>
      </c>
      <c r="C135" s="16">
        <v>0.66597222222222219</v>
      </c>
      <c r="D135" s="15" t="s">
        <v>137</v>
      </c>
      <c r="E135" s="15" t="s">
        <v>103</v>
      </c>
      <c r="F135" s="15" t="s">
        <v>97</v>
      </c>
      <c r="G135" s="15" t="s">
        <v>104</v>
      </c>
      <c r="H135" s="16">
        <v>0.18333333333333335</v>
      </c>
      <c r="I135" s="15">
        <f>HOUR(H135)</f>
        <v>4</v>
      </c>
      <c r="J135" s="15">
        <f>MINUTE(H135)</f>
        <v>24</v>
      </c>
      <c r="K135" s="17">
        <v>0.16400000000000001</v>
      </c>
    </row>
    <row r="136" spans="1:11" outlineLevel="2" x14ac:dyDescent="0.25">
      <c r="A136" t="s">
        <v>100</v>
      </c>
      <c r="B136" s="18" t="s">
        <v>177</v>
      </c>
      <c r="C136" s="19">
        <v>0.73888888888888893</v>
      </c>
      <c r="D136" s="18" t="s">
        <v>117</v>
      </c>
      <c r="E136" s="18" t="s">
        <v>103</v>
      </c>
      <c r="F136" s="18" t="s">
        <v>97</v>
      </c>
      <c r="G136" s="18" t="s">
        <v>104</v>
      </c>
      <c r="H136" s="19">
        <v>0.20694444444444446</v>
      </c>
      <c r="I136" s="18">
        <f>HOUR(H136)</f>
        <v>4</v>
      </c>
      <c r="J136" s="18">
        <f>MINUTE(H136)</f>
        <v>58</v>
      </c>
      <c r="K136" s="20">
        <v>0.16400000000000001</v>
      </c>
    </row>
    <row r="137" spans="1:11" outlineLevel="2" x14ac:dyDescent="0.25">
      <c r="A137" t="s">
        <v>100</v>
      </c>
      <c r="B137" s="18" t="s">
        <v>181</v>
      </c>
      <c r="C137" s="19">
        <v>0.6333333333333333</v>
      </c>
      <c r="D137" s="18" t="s">
        <v>120</v>
      </c>
      <c r="E137" s="18" t="s">
        <v>103</v>
      </c>
      <c r="F137" s="18" t="s">
        <v>97</v>
      </c>
      <c r="G137" s="18" t="s">
        <v>104</v>
      </c>
      <c r="H137" s="19">
        <v>0.17569444444444446</v>
      </c>
      <c r="I137" s="18">
        <f>HOUR(H137)</f>
        <v>4</v>
      </c>
      <c r="J137" s="18">
        <f>MINUTE(H137)</f>
        <v>13</v>
      </c>
      <c r="K137" s="20">
        <v>0.16400000000000001</v>
      </c>
    </row>
    <row r="138" spans="1:11" outlineLevel="2" x14ac:dyDescent="0.25">
      <c r="A138" t="s">
        <v>100</v>
      </c>
      <c r="B138" s="18" t="s">
        <v>166</v>
      </c>
      <c r="C138" s="19">
        <v>0.68819444444444444</v>
      </c>
      <c r="D138" s="18" t="s">
        <v>186</v>
      </c>
      <c r="E138" s="18" t="s">
        <v>103</v>
      </c>
      <c r="F138" s="18" t="s">
        <v>97</v>
      </c>
      <c r="G138" s="18" t="s">
        <v>104</v>
      </c>
      <c r="H138" s="19">
        <v>0.24791666666666667</v>
      </c>
      <c r="I138" s="18">
        <f>HOUR(H138)</f>
        <v>5</v>
      </c>
      <c r="J138" s="18">
        <f>MINUTE(H138)</f>
        <v>57</v>
      </c>
      <c r="K138" s="20">
        <v>0.187</v>
      </c>
    </row>
    <row r="139" spans="1:11" outlineLevel="2" x14ac:dyDescent="0.25">
      <c r="A139" t="s">
        <v>100</v>
      </c>
      <c r="B139" s="18" t="s">
        <v>171</v>
      </c>
      <c r="C139" s="19">
        <v>0.69513888888888886</v>
      </c>
      <c r="D139" s="18" t="s">
        <v>105</v>
      </c>
      <c r="E139" s="18" t="s">
        <v>103</v>
      </c>
      <c r="F139" s="18" t="s">
        <v>97</v>
      </c>
      <c r="G139" s="18" t="s">
        <v>104</v>
      </c>
      <c r="H139" s="19">
        <v>0.2298611111111111</v>
      </c>
      <c r="I139" s="18">
        <f>HOUR(H139)</f>
        <v>5</v>
      </c>
      <c r="J139" s="18">
        <f>MINUTE(H139)</f>
        <v>31</v>
      </c>
      <c r="K139" s="20">
        <v>0.187</v>
      </c>
    </row>
    <row r="140" spans="1:11" outlineLevel="2" x14ac:dyDescent="0.25">
      <c r="A140" t="s">
        <v>100</v>
      </c>
      <c r="B140" s="15" t="s">
        <v>116</v>
      </c>
      <c r="C140" s="16">
        <v>0.8041666666666667</v>
      </c>
      <c r="D140" s="15" t="s">
        <v>120</v>
      </c>
      <c r="E140" s="15" t="s">
        <v>103</v>
      </c>
      <c r="F140" s="15" t="s">
        <v>97</v>
      </c>
      <c r="G140" s="15" t="s">
        <v>104</v>
      </c>
      <c r="H140" s="16">
        <v>0.25694444444444448</v>
      </c>
      <c r="I140" s="15">
        <f>HOUR(H140)</f>
        <v>6</v>
      </c>
      <c r="J140" s="15">
        <f>MINUTE(H140)</f>
        <v>10</v>
      </c>
      <c r="K140" s="17">
        <v>0.21</v>
      </c>
    </row>
    <row r="141" spans="1:11" outlineLevel="2" x14ac:dyDescent="0.25">
      <c r="A141" t="s">
        <v>100</v>
      </c>
      <c r="B141" s="15" t="s">
        <v>130</v>
      </c>
      <c r="C141" s="16">
        <v>0.71458333333333324</v>
      </c>
      <c r="D141" s="15" t="s">
        <v>102</v>
      </c>
      <c r="E141" s="15" t="s">
        <v>103</v>
      </c>
      <c r="F141" s="15" t="s">
        <v>97</v>
      </c>
      <c r="G141" s="15" t="s">
        <v>104</v>
      </c>
      <c r="H141" s="16">
        <v>0.30763888888888891</v>
      </c>
      <c r="I141" s="15">
        <f>HOUR(H141)</f>
        <v>7</v>
      </c>
      <c r="J141" s="15">
        <f>MINUTE(H141)</f>
        <v>23</v>
      </c>
      <c r="K141" s="17">
        <v>0.23300000000000001</v>
      </c>
    </row>
    <row r="142" spans="1:11" outlineLevel="2" x14ac:dyDescent="0.25">
      <c r="A142" t="s">
        <v>100</v>
      </c>
      <c r="B142" s="15" t="s">
        <v>116</v>
      </c>
      <c r="C142" s="16">
        <v>0.79722222222222217</v>
      </c>
      <c r="D142" s="15" t="s">
        <v>111</v>
      </c>
      <c r="E142" s="15" t="s">
        <v>103</v>
      </c>
      <c r="F142" s="15" t="s">
        <v>97</v>
      </c>
      <c r="G142" s="15" t="s">
        <v>104</v>
      </c>
      <c r="H142" s="16">
        <v>0.41250000000000003</v>
      </c>
      <c r="I142" s="15">
        <f>HOUR(H142)</f>
        <v>9</v>
      </c>
      <c r="J142" s="15">
        <f>MINUTE(H142)</f>
        <v>54</v>
      </c>
      <c r="K142" s="17">
        <v>0.27900000000000003</v>
      </c>
    </row>
    <row r="143" spans="1:11" outlineLevel="2" x14ac:dyDescent="0.25">
      <c r="A143" t="s">
        <v>100</v>
      </c>
      <c r="B143" s="18" t="s">
        <v>166</v>
      </c>
      <c r="C143" s="19">
        <v>0.7055555555555556</v>
      </c>
      <c r="D143" s="18" t="s">
        <v>119</v>
      </c>
      <c r="E143" s="18" t="s">
        <v>103</v>
      </c>
      <c r="F143" s="18" t="s">
        <v>97</v>
      </c>
      <c r="G143" s="18" t="s">
        <v>104</v>
      </c>
      <c r="H143" s="19">
        <v>0.39513888888888887</v>
      </c>
      <c r="I143" s="18">
        <f>HOUR(H143)</f>
        <v>9</v>
      </c>
      <c r="J143" s="18">
        <f>MINUTE(H143)</f>
        <v>29</v>
      </c>
      <c r="K143" s="20">
        <v>0.27900000000000003</v>
      </c>
    </row>
    <row r="144" spans="1:11" outlineLevel="2" x14ac:dyDescent="0.25">
      <c r="A144" t="s">
        <v>100</v>
      </c>
      <c r="B144" s="18" t="s">
        <v>185</v>
      </c>
      <c r="C144" s="19">
        <v>0.88680555555555562</v>
      </c>
      <c r="D144" s="18" t="s">
        <v>186</v>
      </c>
      <c r="E144" s="18" t="s">
        <v>103</v>
      </c>
      <c r="F144" s="18" t="s">
        <v>97</v>
      </c>
      <c r="G144" s="18" t="s">
        <v>104</v>
      </c>
      <c r="H144" s="19">
        <v>0.43194444444444446</v>
      </c>
      <c r="I144" s="18">
        <f>HOUR(H144)</f>
        <v>10</v>
      </c>
      <c r="J144" s="18">
        <f>MINUTE(H144)</f>
        <v>22</v>
      </c>
      <c r="K144" s="20">
        <v>0.30199999999999999</v>
      </c>
    </row>
    <row r="145" spans="1:11" outlineLevel="2" x14ac:dyDescent="0.25">
      <c r="A145" t="s">
        <v>100</v>
      </c>
      <c r="B145" s="15" t="s">
        <v>128</v>
      </c>
      <c r="C145" s="16">
        <v>1.1111111111111112E-2</v>
      </c>
      <c r="D145" s="15" t="s">
        <v>129</v>
      </c>
      <c r="E145" s="15" t="s">
        <v>103</v>
      </c>
      <c r="F145" s="15" t="s">
        <v>97</v>
      </c>
      <c r="G145" s="15" t="s">
        <v>104</v>
      </c>
      <c r="H145" s="16">
        <v>0.49791666666666662</v>
      </c>
      <c r="I145" s="15">
        <f>HOUR(H145)</f>
        <v>11</v>
      </c>
      <c r="J145" s="15">
        <f>MINUTE(H145)</f>
        <v>57</v>
      </c>
      <c r="K145" s="17">
        <v>0.32500000000000001</v>
      </c>
    </row>
    <row r="146" spans="1:11" outlineLevel="2" x14ac:dyDescent="0.25">
      <c r="A146" t="s">
        <v>100</v>
      </c>
      <c r="B146" s="18" t="s">
        <v>166</v>
      </c>
      <c r="C146" s="19">
        <v>0.69652777777777775</v>
      </c>
      <c r="D146" s="18" t="s">
        <v>188</v>
      </c>
      <c r="E146" s="18" t="s">
        <v>103</v>
      </c>
      <c r="F146" s="18" t="s">
        <v>97</v>
      </c>
      <c r="G146" s="18" t="s">
        <v>104</v>
      </c>
      <c r="H146" s="19">
        <v>0.51180555555555551</v>
      </c>
      <c r="I146" s="18">
        <f>HOUR(H146)</f>
        <v>12</v>
      </c>
      <c r="J146" s="18">
        <f>MINUTE(H146)</f>
        <v>17</v>
      </c>
      <c r="K146" s="20">
        <v>0.34799999999999998</v>
      </c>
    </row>
    <row r="147" spans="1:11" outlineLevel="2" x14ac:dyDescent="0.25">
      <c r="A147" t="s">
        <v>100</v>
      </c>
      <c r="B147" s="18" t="s">
        <v>171</v>
      </c>
      <c r="C147" s="19">
        <v>0.68333333333333324</v>
      </c>
      <c r="D147" s="18" t="s">
        <v>174</v>
      </c>
      <c r="E147" s="18" t="s">
        <v>103</v>
      </c>
      <c r="F147" s="18" t="s">
        <v>97</v>
      </c>
      <c r="G147" s="18" t="s">
        <v>104</v>
      </c>
      <c r="H147" s="19">
        <v>0.70416666666666661</v>
      </c>
      <c r="I147" s="18">
        <f>HOUR(H147)</f>
        <v>16</v>
      </c>
      <c r="J147" s="18">
        <f>MINUTE(H147)</f>
        <v>54</v>
      </c>
      <c r="K147" s="20">
        <v>0.44</v>
      </c>
    </row>
    <row r="148" spans="1:11" outlineLevel="2" x14ac:dyDescent="0.25">
      <c r="A148" t="s">
        <v>100</v>
      </c>
      <c r="B148" s="15" t="s">
        <v>116</v>
      </c>
      <c r="C148" s="16">
        <v>0.81041666666666667</v>
      </c>
      <c r="D148" s="15" t="s">
        <v>118</v>
      </c>
      <c r="E148" s="15" t="s">
        <v>103</v>
      </c>
      <c r="F148" s="15" t="s">
        <v>97</v>
      </c>
      <c r="G148" s="15" t="s">
        <v>104</v>
      </c>
      <c r="H148" s="16">
        <v>0.91527777777777775</v>
      </c>
      <c r="I148" s="15">
        <f>HOUR(H148)</f>
        <v>21</v>
      </c>
      <c r="J148" s="15">
        <f>MINUTE(H148)</f>
        <v>58</v>
      </c>
      <c r="K148" s="17">
        <v>0.55500000000000005</v>
      </c>
    </row>
    <row r="149" spans="1:11" outlineLevel="1" x14ac:dyDescent="0.25">
      <c r="B149" s="15"/>
      <c r="C149" s="16"/>
      <c r="D149" s="15"/>
      <c r="E149" s="181" t="s">
        <v>871</v>
      </c>
      <c r="F149" s="15"/>
      <c r="G149" s="15"/>
      <c r="H149" s="16"/>
      <c r="I149" s="15"/>
      <c r="J149" s="15"/>
      <c r="K149" s="17">
        <f>SUBTOTAL(9,K79:K148)</f>
        <v>8.5820000000000007</v>
      </c>
    </row>
    <row r="150" spans="1:11" ht="30" outlineLevel="2" x14ac:dyDescent="0.25">
      <c r="A150" t="s">
        <v>100</v>
      </c>
      <c r="B150" s="18" t="s">
        <v>198</v>
      </c>
      <c r="C150" s="19">
        <v>0.91736111111111107</v>
      </c>
      <c r="D150" s="18" t="s">
        <v>199</v>
      </c>
      <c r="E150" s="18" t="s">
        <v>200</v>
      </c>
      <c r="F150" s="18" t="s">
        <v>97</v>
      </c>
      <c r="G150" s="18" t="s">
        <v>201</v>
      </c>
      <c r="H150" s="19">
        <v>0.12569444444444444</v>
      </c>
      <c r="I150" s="18">
        <f>HOUR(H150)</f>
        <v>3</v>
      </c>
      <c r="J150" s="18">
        <f>MINUTE(H150)</f>
        <v>1</v>
      </c>
      <c r="K150" s="20">
        <v>0.188</v>
      </c>
    </row>
    <row r="151" spans="1:11" ht="30" outlineLevel="1" x14ac:dyDescent="0.25">
      <c r="B151" s="18"/>
      <c r="C151" s="19"/>
      <c r="D151" s="18"/>
      <c r="E151" s="182" t="s">
        <v>881</v>
      </c>
      <c r="F151" s="18"/>
      <c r="G151" s="18"/>
      <c r="H151" s="19"/>
      <c r="I151" s="18"/>
      <c r="J151" s="18"/>
      <c r="K151" s="20">
        <f>SUBTOTAL(9,K150:K150)</f>
        <v>0.188</v>
      </c>
    </row>
    <row r="152" spans="1:11" outlineLevel="2" x14ac:dyDescent="0.25">
      <c r="A152" t="s">
        <v>202</v>
      </c>
      <c r="B152" s="18" t="s">
        <v>147</v>
      </c>
      <c r="C152" s="19">
        <v>0.67638888888888893</v>
      </c>
      <c r="D152" s="18" t="s">
        <v>203</v>
      </c>
      <c r="E152" s="18" t="s">
        <v>204</v>
      </c>
      <c r="F152" s="18" t="s">
        <v>97</v>
      </c>
      <c r="G152" s="18" t="s">
        <v>104</v>
      </c>
      <c r="H152" s="19">
        <v>0.30208333333333331</v>
      </c>
      <c r="I152" s="18">
        <f>HOUR(H152)</f>
        <v>7</v>
      </c>
      <c r="J152" s="18">
        <f>MINUTE(H152)</f>
        <v>15</v>
      </c>
      <c r="K152" s="20">
        <v>0.23300000000000001</v>
      </c>
    </row>
    <row r="153" spans="1:11" outlineLevel="1" x14ac:dyDescent="0.25">
      <c r="B153" s="18"/>
      <c r="C153" s="19"/>
      <c r="D153" s="18"/>
      <c r="E153" s="182" t="s">
        <v>882</v>
      </c>
      <c r="F153" s="18"/>
      <c r="G153" s="18"/>
      <c r="H153" s="19"/>
      <c r="I153" s="18"/>
      <c r="J153" s="18"/>
      <c r="K153" s="20">
        <f>SUBTOTAL(9,K152:K152)</f>
        <v>0.23300000000000001</v>
      </c>
    </row>
    <row r="154" spans="1:11" outlineLevel="2" x14ac:dyDescent="0.25">
      <c r="A154" t="s">
        <v>141</v>
      </c>
      <c r="B154" s="18" t="s">
        <v>166</v>
      </c>
      <c r="C154" s="19">
        <v>0.78819444444444453</v>
      </c>
      <c r="D154" s="18" t="s">
        <v>217</v>
      </c>
      <c r="E154" s="18" t="s">
        <v>122</v>
      </c>
      <c r="F154" s="18" t="s">
        <v>97</v>
      </c>
      <c r="G154" s="18" t="s">
        <v>104</v>
      </c>
      <c r="H154" s="19">
        <v>1.3888888888888889E-3</v>
      </c>
      <c r="I154" s="18">
        <f>HOUR(H154)</f>
        <v>0</v>
      </c>
      <c r="J154" s="18">
        <f>MINUTE(H154)</f>
        <v>2</v>
      </c>
      <c r="K154" s="20">
        <v>7.1999999999999995E-2</v>
      </c>
    </row>
    <row r="155" spans="1:11" outlineLevel="2" x14ac:dyDescent="0.25">
      <c r="A155" t="s">
        <v>141</v>
      </c>
      <c r="B155" s="18" t="s">
        <v>166</v>
      </c>
      <c r="C155" s="19">
        <v>0.78749999999999998</v>
      </c>
      <c r="D155" s="18" t="s">
        <v>218</v>
      </c>
      <c r="E155" s="18" t="s">
        <v>122</v>
      </c>
      <c r="F155" s="18" t="s">
        <v>97</v>
      </c>
      <c r="G155" s="18" t="s">
        <v>104</v>
      </c>
      <c r="H155" s="19">
        <v>4.1666666666666666E-3</v>
      </c>
      <c r="I155" s="18">
        <f>HOUR(H155)</f>
        <v>0</v>
      </c>
      <c r="J155" s="18">
        <f>MINUTE(H155)</f>
        <v>6</v>
      </c>
      <c r="K155" s="20">
        <v>7.1999999999999995E-2</v>
      </c>
    </row>
    <row r="156" spans="1:11" outlineLevel="2" x14ac:dyDescent="0.25">
      <c r="A156" t="s">
        <v>141</v>
      </c>
      <c r="B156" s="18" t="s">
        <v>166</v>
      </c>
      <c r="C156" s="19">
        <v>0.78749999999999998</v>
      </c>
      <c r="D156" s="18" t="s">
        <v>219</v>
      </c>
      <c r="E156" s="18" t="s">
        <v>122</v>
      </c>
      <c r="F156" s="18" t="s">
        <v>97</v>
      </c>
      <c r="G156" s="18" t="s">
        <v>104</v>
      </c>
      <c r="H156" s="19">
        <v>2.7777777777777779E-3</v>
      </c>
      <c r="I156" s="18">
        <f>HOUR(H156)</f>
        <v>0</v>
      </c>
      <c r="J156" s="18">
        <f>MINUTE(H156)</f>
        <v>4</v>
      </c>
      <c r="K156" s="20">
        <v>7.1999999999999995E-2</v>
      </c>
    </row>
    <row r="157" spans="1:11" outlineLevel="2" x14ac:dyDescent="0.25">
      <c r="A157" t="s">
        <v>141</v>
      </c>
      <c r="B157" s="18" t="s">
        <v>166</v>
      </c>
      <c r="C157" s="19">
        <v>0.78333333333333333</v>
      </c>
      <c r="D157" s="18" t="s">
        <v>219</v>
      </c>
      <c r="E157" s="18" t="s">
        <v>122</v>
      </c>
      <c r="F157" s="18" t="s">
        <v>97</v>
      </c>
      <c r="G157" s="18" t="s">
        <v>104</v>
      </c>
      <c r="H157" s="19">
        <v>8.3333333333333332E-3</v>
      </c>
      <c r="I157" s="18">
        <f>HOUR(H157)</f>
        <v>0</v>
      </c>
      <c r="J157" s="18">
        <f>MINUTE(H157)</f>
        <v>12</v>
      </c>
      <c r="K157" s="20">
        <v>7.1999999999999995E-2</v>
      </c>
    </row>
    <row r="158" spans="1:11" outlineLevel="2" x14ac:dyDescent="0.25">
      <c r="A158" t="s">
        <v>141</v>
      </c>
      <c r="B158" s="18" t="s">
        <v>166</v>
      </c>
      <c r="C158" s="19">
        <v>0.77916666666666667</v>
      </c>
      <c r="D158" s="18" t="s">
        <v>217</v>
      </c>
      <c r="E158" s="18" t="s">
        <v>122</v>
      </c>
      <c r="F158" s="18" t="s">
        <v>97</v>
      </c>
      <c r="G158" s="18" t="s">
        <v>104</v>
      </c>
      <c r="H158" s="19">
        <v>9.0277777777777787E-3</v>
      </c>
      <c r="I158" s="18">
        <f>HOUR(H158)</f>
        <v>0</v>
      </c>
      <c r="J158" s="18">
        <f>MINUTE(H158)</f>
        <v>13</v>
      </c>
      <c r="K158" s="20">
        <v>7.1999999999999995E-2</v>
      </c>
    </row>
    <row r="159" spans="1:11" outlineLevel="2" x14ac:dyDescent="0.25">
      <c r="A159" t="s">
        <v>141</v>
      </c>
      <c r="B159" s="18" t="s">
        <v>156</v>
      </c>
      <c r="C159" s="19">
        <v>0.63124999999999998</v>
      </c>
      <c r="D159" s="18" t="s">
        <v>208</v>
      </c>
      <c r="E159" s="18" t="s">
        <v>122</v>
      </c>
      <c r="F159" s="18" t="s">
        <v>97</v>
      </c>
      <c r="G159" s="18" t="s">
        <v>104</v>
      </c>
      <c r="H159" s="19">
        <v>0.11458333333333333</v>
      </c>
      <c r="I159" s="18">
        <f>HOUR(H159)</f>
        <v>2</v>
      </c>
      <c r="J159" s="18">
        <f>MINUTE(H159)</f>
        <v>45</v>
      </c>
      <c r="K159" s="20">
        <v>0.11799999999999999</v>
      </c>
    </row>
    <row r="160" spans="1:11" outlineLevel="1" x14ac:dyDescent="0.25">
      <c r="B160" s="18"/>
      <c r="C160" s="19"/>
      <c r="D160" s="18"/>
      <c r="E160" s="182" t="s">
        <v>872</v>
      </c>
      <c r="F160" s="18"/>
      <c r="G160" s="18"/>
      <c r="H160" s="19"/>
      <c r="I160" s="18"/>
      <c r="J160" s="18"/>
      <c r="K160" s="20">
        <f>SUBTOTAL(9,K154:K159)</f>
        <v>0.47799999999999998</v>
      </c>
    </row>
    <row r="161" spans="1:11" outlineLevel="2" x14ac:dyDescent="0.25">
      <c r="A161" t="s">
        <v>141</v>
      </c>
      <c r="B161" s="18" t="s">
        <v>209</v>
      </c>
      <c r="C161" s="19">
        <v>0.58402777777777781</v>
      </c>
      <c r="D161" s="18" t="s">
        <v>210</v>
      </c>
      <c r="E161" s="18" t="s">
        <v>146</v>
      </c>
      <c r="F161" s="18" t="s">
        <v>97</v>
      </c>
      <c r="G161" s="18" t="s">
        <v>104</v>
      </c>
      <c r="H161" s="19">
        <v>6.2499999999999995E-3</v>
      </c>
      <c r="I161" s="18">
        <f>HOUR(H161)</f>
        <v>0</v>
      </c>
      <c r="J161" s="18">
        <f>MINUTE(H161)</f>
        <v>9</v>
      </c>
      <c r="K161" s="20">
        <v>7.1999999999999995E-2</v>
      </c>
    </row>
    <row r="162" spans="1:11" outlineLevel="2" x14ac:dyDescent="0.25">
      <c r="A162" t="s">
        <v>141</v>
      </c>
      <c r="B162" s="18" t="s">
        <v>209</v>
      </c>
      <c r="C162" s="19">
        <v>0.58263888888888882</v>
      </c>
      <c r="D162" s="18" t="s">
        <v>211</v>
      </c>
      <c r="E162" s="18" t="s">
        <v>146</v>
      </c>
      <c r="F162" s="18" t="s">
        <v>97</v>
      </c>
      <c r="G162" s="18" t="s">
        <v>104</v>
      </c>
      <c r="H162" s="19">
        <v>6.9444444444444441E-3</v>
      </c>
      <c r="I162" s="18">
        <f>HOUR(H162)</f>
        <v>0</v>
      </c>
      <c r="J162" s="18">
        <f>MINUTE(H162)</f>
        <v>10</v>
      </c>
      <c r="K162" s="20">
        <v>7.1999999999999995E-2</v>
      </c>
    </row>
    <row r="163" spans="1:11" outlineLevel="1" x14ac:dyDescent="0.25">
      <c r="B163" s="18"/>
      <c r="C163" s="19"/>
      <c r="D163" s="18"/>
      <c r="E163" s="182" t="s">
        <v>869</v>
      </c>
      <c r="F163" s="18"/>
      <c r="G163" s="18"/>
      <c r="H163" s="19"/>
      <c r="I163" s="18"/>
      <c r="J163" s="18"/>
      <c r="K163" s="20">
        <f>SUBTOTAL(9,K161:K162)</f>
        <v>0.14399999999999999</v>
      </c>
    </row>
    <row r="164" spans="1:11" outlineLevel="2" x14ac:dyDescent="0.25">
      <c r="A164" t="s">
        <v>141</v>
      </c>
      <c r="B164" s="18" t="s">
        <v>206</v>
      </c>
      <c r="C164" s="19">
        <v>0.57708333333333328</v>
      </c>
      <c r="D164" s="18" t="s">
        <v>205</v>
      </c>
      <c r="E164" s="18" t="s">
        <v>107</v>
      </c>
      <c r="F164" s="18" t="s">
        <v>97</v>
      </c>
      <c r="G164" s="18" t="s">
        <v>104</v>
      </c>
      <c r="H164" s="19">
        <v>7.5694444444444439E-2</v>
      </c>
      <c r="I164" s="18">
        <f>HOUR(H164)</f>
        <v>1</v>
      </c>
      <c r="J164" s="18">
        <f>MINUTE(H164)</f>
        <v>49</v>
      </c>
      <c r="K164" s="20">
        <v>9.5000000000000001E-2</v>
      </c>
    </row>
    <row r="165" spans="1:11" outlineLevel="2" x14ac:dyDescent="0.25">
      <c r="A165" t="s">
        <v>141</v>
      </c>
      <c r="B165" s="18" t="s">
        <v>212</v>
      </c>
      <c r="C165" s="19">
        <v>0.6694444444444444</v>
      </c>
      <c r="D165" s="18" t="s">
        <v>106</v>
      </c>
      <c r="E165" s="18" t="s">
        <v>107</v>
      </c>
      <c r="F165" s="18" t="s">
        <v>97</v>
      </c>
      <c r="G165" s="18" t="s">
        <v>104</v>
      </c>
      <c r="H165" s="19">
        <v>6.1111111111111116E-2</v>
      </c>
      <c r="I165" s="18">
        <f>HOUR(H165)</f>
        <v>1</v>
      </c>
      <c r="J165" s="18">
        <f>MINUTE(H165)</f>
        <v>28</v>
      </c>
      <c r="K165" s="20">
        <v>9.5000000000000001E-2</v>
      </c>
    </row>
    <row r="166" spans="1:11" outlineLevel="2" x14ac:dyDescent="0.25">
      <c r="A166" t="s">
        <v>141</v>
      </c>
      <c r="B166" s="15" t="s">
        <v>101</v>
      </c>
      <c r="C166" s="16">
        <v>0.59097222222222223</v>
      </c>
      <c r="D166" s="15" t="s">
        <v>142</v>
      </c>
      <c r="E166" s="15" t="s">
        <v>107</v>
      </c>
      <c r="F166" s="15" t="s">
        <v>97</v>
      </c>
      <c r="G166" s="15" t="s">
        <v>104</v>
      </c>
      <c r="H166" s="16">
        <v>0.10347222222222223</v>
      </c>
      <c r="I166" s="15">
        <f>HOUR(H166)</f>
        <v>2</v>
      </c>
      <c r="J166" s="15">
        <f>MINUTE(H166)</f>
        <v>29</v>
      </c>
      <c r="K166" s="17">
        <v>0.11799999999999999</v>
      </c>
    </row>
    <row r="167" spans="1:11" outlineLevel="2" x14ac:dyDescent="0.25">
      <c r="A167" t="s">
        <v>141</v>
      </c>
      <c r="B167" s="18" t="s">
        <v>144</v>
      </c>
      <c r="C167" s="19">
        <v>0.56944444444444442</v>
      </c>
      <c r="D167" s="18" t="s">
        <v>205</v>
      </c>
      <c r="E167" s="18" t="s">
        <v>107</v>
      </c>
      <c r="F167" s="18" t="s">
        <v>97</v>
      </c>
      <c r="G167" s="18" t="s">
        <v>104</v>
      </c>
      <c r="H167" s="19">
        <v>8.5416666666666655E-2</v>
      </c>
      <c r="I167" s="18">
        <f>HOUR(H167)</f>
        <v>2</v>
      </c>
      <c r="J167" s="18">
        <f>MINUTE(H167)</f>
        <v>3</v>
      </c>
      <c r="K167" s="20">
        <v>0.11799999999999999</v>
      </c>
    </row>
    <row r="168" spans="1:11" ht="30" outlineLevel="1" x14ac:dyDescent="0.25">
      <c r="B168" s="18"/>
      <c r="C168" s="19"/>
      <c r="D168" s="18"/>
      <c r="E168" s="182" t="s">
        <v>878</v>
      </c>
      <c r="F168" s="18"/>
      <c r="G168" s="18"/>
      <c r="H168" s="19"/>
      <c r="I168" s="18"/>
      <c r="J168" s="18"/>
      <c r="K168" s="20">
        <f>SUBTOTAL(9,K164:K167)</f>
        <v>0.42599999999999999</v>
      </c>
    </row>
    <row r="169" spans="1:11" outlineLevel="2" x14ac:dyDescent="0.25">
      <c r="A169" t="s">
        <v>141</v>
      </c>
      <c r="B169" s="18" t="s">
        <v>212</v>
      </c>
      <c r="C169" s="19">
        <v>0.68819444444444444</v>
      </c>
      <c r="D169" s="18" t="s">
        <v>214</v>
      </c>
      <c r="E169" s="18" t="s">
        <v>215</v>
      </c>
      <c r="F169" s="18" t="s">
        <v>97</v>
      </c>
      <c r="G169" s="18" t="s">
        <v>216</v>
      </c>
      <c r="H169" s="19">
        <v>0.11458333333333333</v>
      </c>
      <c r="I169" s="18">
        <f>HOUR(H169)</f>
        <v>2</v>
      </c>
      <c r="J169" s="18">
        <f>MINUTE(H169)</f>
        <v>45</v>
      </c>
      <c r="K169" s="20">
        <v>0.182</v>
      </c>
    </row>
    <row r="170" spans="1:11" outlineLevel="1" x14ac:dyDescent="0.25">
      <c r="B170" s="18"/>
      <c r="C170" s="19"/>
      <c r="D170" s="18"/>
      <c r="E170" s="182" t="s">
        <v>883</v>
      </c>
      <c r="F170" s="18"/>
      <c r="G170" s="18"/>
      <c r="H170" s="19"/>
      <c r="I170" s="18"/>
      <c r="J170" s="18"/>
      <c r="K170" s="20">
        <f>SUBTOTAL(9,K169:K169)</f>
        <v>0.182</v>
      </c>
    </row>
    <row r="171" spans="1:11" outlineLevel="2" x14ac:dyDescent="0.25">
      <c r="A171" t="s">
        <v>141</v>
      </c>
      <c r="B171" s="18" t="s">
        <v>144</v>
      </c>
      <c r="C171" s="19">
        <v>0.56527777777777777</v>
      </c>
      <c r="D171" s="18" t="s">
        <v>190</v>
      </c>
      <c r="E171" s="18" t="s">
        <v>127</v>
      </c>
      <c r="F171" s="18" t="s">
        <v>97</v>
      </c>
      <c r="G171" s="18" t="s">
        <v>104</v>
      </c>
      <c r="H171" s="19">
        <v>0.13749999999999998</v>
      </c>
      <c r="I171" s="18">
        <f>HOUR(H171)</f>
        <v>3</v>
      </c>
      <c r="J171" s="18">
        <f>MINUTE(H171)</f>
        <v>18</v>
      </c>
      <c r="K171" s="20">
        <v>0.14099999999999999</v>
      </c>
    </row>
    <row r="172" spans="1:11" ht="30" outlineLevel="1" x14ac:dyDescent="0.25">
      <c r="B172" s="18"/>
      <c r="C172" s="19"/>
      <c r="D172" s="18"/>
      <c r="E172" s="182" t="s">
        <v>880</v>
      </c>
      <c r="F172" s="18"/>
      <c r="G172" s="18"/>
      <c r="H172" s="19"/>
      <c r="I172" s="18"/>
      <c r="J172" s="18"/>
      <c r="K172" s="20">
        <f>SUBTOTAL(9,K171:K171)</f>
        <v>0.14099999999999999</v>
      </c>
    </row>
    <row r="173" spans="1:11" outlineLevel="2" x14ac:dyDescent="0.25">
      <c r="A173" t="s">
        <v>141</v>
      </c>
      <c r="B173" s="18" t="s">
        <v>212</v>
      </c>
      <c r="C173" s="19">
        <v>0.70277777777777783</v>
      </c>
      <c r="D173" s="18" t="s">
        <v>213</v>
      </c>
      <c r="E173" s="18" t="s">
        <v>103</v>
      </c>
      <c r="F173" s="18" t="s">
        <v>97</v>
      </c>
      <c r="G173" s="18" t="s">
        <v>104</v>
      </c>
      <c r="H173" s="19">
        <v>5.5555555555555558E-3</v>
      </c>
      <c r="I173" s="18">
        <f>HOUR(H173)</f>
        <v>0</v>
      </c>
      <c r="J173" s="18">
        <f>MINUTE(H173)</f>
        <v>8</v>
      </c>
      <c r="K173" s="20">
        <v>7.1999999999999995E-2</v>
      </c>
    </row>
    <row r="174" spans="1:11" outlineLevel="2" x14ac:dyDescent="0.25">
      <c r="A174" t="s">
        <v>141</v>
      </c>
      <c r="B174" s="18" t="s">
        <v>156</v>
      </c>
      <c r="C174" s="19">
        <v>0.63611111111111118</v>
      </c>
      <c r="D174" s="18" t="s">
        <v>207</v>
      </c>
      <c r="E174" s="18" t="s">
        <v>103</v>
      </c>
      <c r="F174" s="18" t="s">
        <v>97</v>
      </c>
      <c r="G174" s="18" t="s">
        <v>104</v>
      </c>
      <c r="H174" s="19">
        <v>5.2777777777777778E-2</v>
      </c>
      <c r="I174" s="18">
        <f>HOUR(H174)</f>
        <v>1</v>
      </c>
      <c r="J174" s="18">
        <f>MINUTE(H174)</f>
        <v>16</v>
      </c>
      <c r="K174" s="20">
        <v>9.5000000000000001E-2</v>
      </c>
    </row>
    <row r="175" spans="1:11" outlineLevel="2" x14ac:dyDescent="0.25">
      <c r="A175" t="s">
        <v>141</v>
      </c>
      <c r="B175" s="18" t="s">
        <v>212</v>
      </c>
      <c r="C175" s="19">
        <v>0.70347222222222217</v>
      </c>
      <c r="D175" s="18" t="s">
        <v>213</v>
      </c>
      <c r="E175" s="18" t="s">
        <v>103</v>
      </c>
      <c r="F175" s="18" t="s">
        <v>97</v>
      </c>
      <c r="G175" s="18" t="s">
        <v>104</v>
      </c>
      <c r="H175" s="19">
        <v>8.4722222222222213E-2</v>
      </c>
      <c r="I175" s="18">
        <f>HOUR(H175)</f>
        <v>2</v>
      </c>
      <c r="J175" s="18">
        <f>MINUTE(H175)</f>
        <v>2</v>
      </c>
      <c r="K175" s="20">
        <v>0.11799999999999999</v>
      </c>
    </row>
    <row r="176" spans="1:11" outlineLevel="1" x14ac:dyDescent="0.25">
      <c r="B176" s="18"/>
      <c r="C176" s="19"/>
      <c r="D176" s="18"/>
      <c r="E176" s="182" t="s">
        <v>871</v>
      </c>
      <c r="F176" s="18"/>
      <c r="G176" s="18"/>
      <c r="H176" s="19"/>
      <c r="I176" s="18"/>
      <c r="J176" s="18"/>
      <c r="K176" s="20">
        <f>SUBTOTAL(9,K173:K175)</f>
        <v>0.28499999999999998</v>
      </c>
    </row>
    <row r="177" spans="2:11" x14ac:dyDescent="0.25">
      <c r="B177" s="18"/>
      <c r="C177" s="19"/>
      <c r="D177" s="18"/>
      <c r="E177" s="182" t="s">
        <v>866</v>
      </c>
      <c r="F177" s="18"/>
      <c r="G177" s="18"/>
      <c r="H177" s="19"/>
      <c r="I177" s="18"/>
      <c r="J177" s="18"/>
      <c r="K177" s="20">
        <f>SUBTOTAL(9,K2:K175)</f>
        <v>18.551999999999953</v>
      </c>
    </row>
  </sheetData>
  <autoFilter ref="A1:K177" xr:uid="{00000000-0001-0000-0200-000000000000}"/>
  <customSheetViews>
    <customSheetView guid="{8F741B55-52E7-4171-80C9-10C9D877646A}">
      <selection activeCell="F6" sqref="F6"/>
      <pageMargins left="0.7" right="0.7" top="0.75" bottom="0.75" header="0.3" footer="0.3"/>
      <pageSetup orientation="portrait" verticalDpi="0" r:id="rId1"/>
    </customSheetView>
  </customSheetViews>
  <mergeCells count="12">
    <mergeCell ref="M25:N25"/>
    <mergeCell ref="M26:N26"/>
    <mergeCell ref="M28:N28"/>
    <mergeCell ref="M17:R17"/>
    <mergeCell ref="M8:Q8"/>
    <mergeCell ref="M10:Q10"/>
    <mergeCell ref="M24:N24"/>
    <mergeCell ref="M2:M7"/>
    <mergeCell ref="M12:M16"/>
    <mergeCell ref="O12:R15"/>
    <mergeCell ref="O16:R16"/>
    <mergeCell ref="M23:N23"/>
  </mergeCells>
  <pageMargins left="0.7" right="0.7" top="0.75" bottom="0.75" header="0.3" footer="0.3"/>
  <pageSetup orientation="portrait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C2602-91FE-47B1-97F3-40E590EBD11C}">
  <dimension ref="A1:W149"/>
  <sheetViews>
    <sheetView tabSelected="1" topLeftCell="I2" workbookViewId="0">
      <selection activeCell="S8" sqref="S8"/>
    </sheetView>
  </sheetViews>
  <sheetFormatPr baseColWidth="10" defaultRowHeight="15" x14ac:dyDescent="0.25"/>
  <cols>
    <col min="1" max="1" width="23.140625" bestFit="1" customWidth="1"/>
    <col min="2" max="2" width="15.140625" customWidth="1"/>
    <col min="3" max="3" width="11" customWidth="1"/>
    <col min="4" max="4" width="17.42578125" customWidth="1"/>
    <col min="5" max="5" width="16.42578125" bestFit="1" customWidth="1"/>
    <col min="6" max="6" width="11.28515625" customWidth="1"/>
    <col min="7" max="7" width="15.140625" customWidth="1"/>
    <col min="9" max="10" width="11.42578125" customWidth="1"/>
    <col min="13" max="18" width="12.140625" customWidth="1"/>
  </cols>
  <sheetData>
    <row r="1" spans="1:18" ht="30" x14ac:dyDescent="0.25">
      <c r="A1" s="14" t="s">
        <v>82</v>
      </c>
      <c r="B1" s="14" t="s">
        <v>83</v>
      </c>
      <c r="C1" s="14" t="s">
        <v>84</v>
      </c>
      <c r="D1" s="14" t="s">
        <v>85</v>
      </c>
      <c r="E1" s="14" t="s">
        <v>86</v>
      </c>
      <c r="F1" s="14" t="s">
        <v>87</v>
      </c>
      <c r="G1" s="14" t="s">
        <v>88</v>
      </c>
      <c r="H1" s="14" t="s">
        <v>89</v>
      </c>
      <c r="I1" s="14" t="s">
        <v>90</v>
      </c>
      <c r="J1" s="14" t="s">
        <v>91</v>
      </c>
      <c r="K1" s="14" t="s">
        <v>92</v>
      </c>
    </row>
    <row r="2" spans="1:18" ht="30" customHeight="1" x14ac:dyDescent="0.25">
      <c r="A2" t="s">
        <v>93</v>
      </c>
      <c r="B2" s="15" t="s">
        <v>94</v>
      </c>
      <c r="C2" s="16">
        <v>0.77013888888888893</v>
      </c>
      <c r="D2" s="15" t="s">
        <v>95</v>
      </c>
      <c r="E2" s="15" t="s">
        <v>96</v>
      </c>
      <c r="F2" s="15" t="s">
        <v>97</v>
      </c>
      <c r="G2" s="15" t="s">
        <v>98</v>
      </c>
      <c r="H2" s="16">
        <v>0.25069444444444444</v>
      </c>
      <c r="I2" s="15">
        <f t="shared" ref="I2:I65" si="0">HOUR(H2)</f>
        <v>6</v>
      </c>
      <c r="J2" s="15">
        <f t="shared" ref="J2:J65" si="1">MINUTE(H2)</f>
        <v>1</v>
      </c>
      <c r="K2" s="17">
        <v>0.28499999999999998</v>
      </c>
      <c r="M2" s="159" t="s">
        <v>802</v>
      </c>
      <c r="N2" s="159" t="s">
        <v>831</v>
      </c>
      <c r="O2" s="159"/>
      <c r="P2" s="159"/>
      <c r="Q2" s="159"/>
    </row>
    <row r="3" spans="1:18" ht="30" customHeight="1" x14ac:dyDescent="0.25">
      <c r="A3" t="s">
        <v>93</v>
      </c>
      <c r="B3" s="15" t="s">
        <v>94</v>
      </c>
      <c r="C3" s="16">
        <v>0.7680555555555556</v>
      </c>
      <c r="D3" s="15" t="s">
        <v>99</v>
      </c>
      <c r="E3" s="15" t="s">
        <v>96</v>
      </c>
      <c r="F3" s="15" t="s">
        <v>97</v>
      </c>
      <c r="G3" s="15" t="s">
        <v>98</v>
      </c>
      <c r="H3" s="16">
        <v>0.12569444444444444</v>
      </c>
      <c r="I3" s="15">
        <f t="shared" si="0"/>
        <v>3</v>
      </c>
      <c r="J3" s="15">
        <f t="shared" si="1"/>
        <v>1</v>
      </c>
      <c r="K3" s="17">
        <v>0.20100000000000001</v>
      </c>
      <c r="M3" s="159"/>
      <c r="N3" s="159" t="s">
        <v>803</v>
      </c>
      <c r="O3" s="159"/>
      <c r="P3" s="159" t="s">
        <v>804</v>
      </c>
      <c r="Q3" s="159"/>
    </row>
    <row r="4" spans="1:18" ht="30" customHeight="1" x14ac:dyDescent="0.25">
      <c r="A4" t="s">
        <v>100</v>
      </c>
      <c r="B4" s="15" t="s">
        <v>101</v>
      </c>
      <c r="C4" s="16">
        <v>0.78194444444444444</v>
      </c>
      <c r="D4" s="15" t="s">
        <v>102</v>
      </c>
      <c r="E4" s="15" t="s">
        <v>103</v>
      </c>
      <c r="F4" s="15" t="s">
        <v>97</v>
      </c>
      <c r="G4" s="15" t="s">
        <v>104</v>
      </c>
      <c r="H4" s="16">
        <v>0.11180555555555556</v>
      </c>
      <c r="I4" s="15">
        <f t="shared" si="0"/>
        <v>2</v>
      </c>
      <c r="J4" s="15">
        <f t="shared" si="1"/>
        <v>41</v>
      </c>
      <c r="K4" s="17">
        <v>0.11799999999999999</v>
      </c>
      <c r="M4" s="159"/>
      <c r="N4" s="119" t="s">
        <v>807</v>
      </c>
      <c r="O4" s="119" t="s">
        <v>808</v>
      </c>
      <c r="P4" s="119" t="s">
        <v>809</v>
      </c>
      <c r="Q4" s="119" t="s">
        <v>810</v>
      </c>
    </row>
    <row r="5" spans="1:18" ht="30" customHeight="1" x14ac:dyDescent="0.25">
      <c r="A5" t="s">
        <v>100</v>
      </c>
      <c r="B5" s="15" t="s">
        <v>101</v>
      </c>
      <c r="C5" s="16">
        <v>0.68611111111111101</v>
      </c>
      <c r="D5" s="15" t="s">
        <v>105</v>
      </c>
      <c r="E5" s="15" t="s">
        <v>103</v>
      </c>
      <c r="F5" s="15" t="s">
        <v>97</v>
      </c>
      <c r="G5" s="15" t="s">
        <v>104</v>
      </c>
      <c r="H5" s="16">
        <v>0.15</v>
      </c>
      <c r="I5" s="15">
        <f t="shared" si="0"/>
        <v>3</v>
      </c>
      <c r="J5" s="15">
        <f t="shared" si="1"/>
        <v>36</v>
      </c>
      <c r="K5" s="17">
        <v>0.14099999999999999</v>
      </c>
      <c r="M5" s="159"/>
      <c r="N5" s="119" t="s">
        <v>812</v>
      </c>
      <c r="O5" s="119" t="s">
        <v>813</v>
      </c>
      <c r="P5" s="119" t="s">
        <v>814</v>
      </c>
      <c r="Q5" s="119" t="s">
        <v>815</v>
      </c>
    </row>
    <row r="6" spans="1:18" ht="30" customHeight="1" x14ac:dyDescent="0.25">
      <c r="A6" t="s">
        <v>100</v>
      </c>
      <c r="B6" s="15" t="s">
        <v>101</v>
      </c>
      <c r="C6" s="16">
        <v>0.59791666666666665</v>
      </c>
      <c r="D6" s="15" t="s">
        <v>105</v>
      </c>
      <c r="E6" s="15" t="s">
        <v>103</v>
      </c>
      <c r="F6" s="15" t="s">
        <v>97</v>
      </c>
      <c r="G6" s="15" t="s">
        <v>104</v>
      </c>
      <c r="H6" s="16">
        <v>6.2499999999999995E-3</v>
      </c>
      <c r="I6" s="15">
        <f t="shared" si="0"/>
        <v>0</v>
      </c>
      <c r="J6" s="15">
        <f t="shared" si="1"/>
        <v>9</v>
      </c>
      <c r="K6" s="17">
        <v>7.1999999999999995E-2</v>
      </c>
      <c r="M6" s="159"/>
      <c r="N6" s="138" t="s">
        <v>816</v>
      </c>
      <c r="O6" s="138" t="s">
        <v>817</v>
      </c>
      <c r="P6" s="138" t="s">
        <v>818</v>
      </c>
      <c r="Q6" s="138" t="s">
        <v>819</v>
      </c>
    </row>
    <row r="7" spans="1:18" ht="30" customHeight="1" x14ac:dyDescent="0.25">
      <c r="A7" t="s">
        <v>100</v>
      </c>
      <c r="B7" s="15" t="s">
        <v>101</v>
      </c>
      <c r="C7" s="16">
        <v>0.59583333333333333</v>
      </c>
      <c r="D7" s="15" t="s">
        <v>105</v>
      </c>
      <c r="E7" s="15" t="s">
        <v>103</v>
      </c>
      <c r="F7" s="15" t="s">
        <v>97</v>
      </c>
      <c r="G7" s="15" t="s">
        <v>104</v>
      </c>
      <c r="H7" s="16">
        <v>5.5555555555555558E-3</v>
      </c>
      <c r="I7" s="15">
        <f t="shared" si="0"/>
        <v>0</v>
      </c>
      <c r="J7" s="15">
        <f t="shared" si="1"/>
        <v>8</v>
      </c>
      <c r="K7" s="17">
        <v>7.1999999999999995E-2</v>
      </c>
      <c r="M7" s="137" t="s">
        <v>805</v>
      </c>
      <c r="N7" s="156" t="s">
        <v>806</v>
      </c>
      <c r="O7" s="156"/>
      <c r="P7" s="156"/>
      <c r="Q7" s="156"/>
    </row>
    <row r="8" spans="1:18" ht="30" customHeight="1" x14ac:dyDescent="0.25">
      <c r="A8" t="s">
        <v>100</v>
      </c>
      <c r="B8" s="15" t="s">
        <v>101</v>
      </c>
      <c r="C8" s="16">
        <v>0.59027777777777779</v>
      </c>
      <c r="D8" s="15" t="s">
        <v>106</v>
      </c>
      <c r="E8" s="15" t="s">
        <v>107</v>
      </c>
      <c r="F8" s="15" t="s">
        <v>97</v>
      </c>
      <c r="G8" s="15" t="s">
        <v>104</v>
      </c>
      <c r="H8" s="16">
        <v>0.17708333333333334</v>
      </c>
      <c r="I8" s="15">
        <f t="shared" si="0"/>
        <v>4</v>
      </c>
      <c r="J8" s="15">
        <f t="shared" si="1"/>
        <v>15</v>
      </c>
      <c r="K8" s="17">
        <v>0.16400000000000001</v>
      </c>
      <c r="M8" s="119" t="s">
        <v>811</v>
      </c>
      <c r="N8" s="160" t="s">
        <v>828</v>
      </c>
      <c r="O8" s="160"/>
      <c r="P8" s="160"/>
      <c r="Q8" s="160"/>
    </row>
    <row r="9" spans="1:18" ht="30" customHeight="1" x14ac:dyDescent="0.25">
      <c r="A9" t="s">
        <v>100</v>
      </c>
      <c r="B9" s="15" t="s">
        <v>108</v>
      </c>
      <c r="C9" s="16">
        <v>0.62430555555555556</v>
      </c>
      <c r="D9" s="15" t="s">
        <v>106</v>
      </c>
      <c r="E9" s="15" t="s">
        <v>107</v>
      </c>
      <c r="F9" s="15" t="s">
        <v>97</v>
      </c>
      <c r="G9" s="15" t="s">
        <v>104</v>
      </c>
      <c r="H9" s="16">
        <v>0.15416666666666667</v>
      </c>
      <c r="I9" s="15">
        <f t="shared" si="0"/>
        <v>3</v>
      </c>
      <c r="J9" s="15">
        <f t="shared" si="1"/>
        <v>42</v>
      </c>
      <c r="K9" s="17">
        <v>0.14099999999999999</v>
      </c>
      <c r="M9" s="156" t="s">
        <v>835</v>
      </c>
      <c r="N9" s="156"/>
      <c r="O9" s="156"/>
      <c r="P9" s="156"/>
      <c r="Q9" s="156"/>
      <c r="R9" s="156"/>
    </row>
    <row r="10" spans="1:18" ht="30" customHeight="1" x14ac:dyDescent="0.25">
      <c r="A10" t="s">
        <v>100</v>
      </c>
      <c r="B10" s="15" t="s">
        <v>108</v>
      </c>
      <c r="C10" s="16">
        <v>0.60347222222222219</v>
      </c>
      <c r="D10" s="15" t="s">
        <v>106</v>
      </c>
      <c r="E10" s="15" t="s">
        <v>107</v>
      </c>
      <c r="F10" s="15" t="s">
        <v>97</v>
      </c>
      <c r="G10" s="15" t="s">
        <v>104</v>
      </c>
      <c r="H10" s="16">
        <v>3.4722222222222224E-2</v>
      </c>
      <c r="I10" s="15">
        <f t="shared" si="0"/>
        <v>0</v>
      </c>
      <c r="J10" s="15">
        <f t="shared" si="1"/>
        <v>50</v>
      </c>
      <c r="K10" s="17">
        <v>7.1999999999999995E-2</v>
      </c>
    </row>
    <row r="11" spans="1:18" ht="30" customHeight="1" x14ac:dyDescent="0.25">
      <c r="A11" t="s">
        <v>100</v>
      </c>
      <c r="B11" s="15" t="s">
        <v>109</v>
      </c>
      <c r="C11" s="16">
        <v>0.58263888888888882</v>
      </c>
      <c r="D11" s="15" t="s">
        <v>106</v>
      </c>
      <c r="E11" s="15" t="s">
        <v>107</v>
      </c>
      <c r="F11" s="15" t="s">
        <v>97</v>
      </c>
      <c r="G11" s="15" t="s">
        <v>104</v>
      </c>
      <c r="H11" s="16">
        <v>2.7777777777777776E-2</v>
      </c>
      <c r="I11" s="15">
        <f t="shared" si="0"/>
        <v>0</v>
      </c>
      <c r="J11" s="15">
        <f t="shared" si="1"/>
        <v>40</v>
      </c>
      <c r="K11" s="17">
        <v>7.1999999999999995E-2</v>
      </c>
    </row>
    <row r="12" spans="1:18" ht="30" customHeight="1" x14ac:dyDescent="0.25">
      <c r="A12" t="s">
        <v>100</v>
      </c>
      <c r="B12" s="15" t="s">
        <v>110</v>
      </c>
      <c r="C12" s="16">
        <v>0.83611111111111114</v>
      </c>
      <c r="D12" s="15" t="s">
        <v>111</v>
      </c>
      <c r="E12" s="15" t="s">
        <v>103</v>
      </c>
      <c r="F12" s="15" t="s">
        <v>97</v>
      </c>
      <c r="G12" s="15" t="s">
        <v>104</v>
      </c>
      <c r="H12" s="16">
        <v>7.6388888888888886E-3</v>
      </c>
      <c r="I12" s="15">
        <f t="shared" si="0"/>
        <v>0</v>
      </c>
      <c r="J12" s="15">
        <f t="shared" si="1"/>
        <v>11</v>
      </c>
      <c r="K12" s="17">
        <v>7.1999999999999995E-2</v>
      </c>
    </row>
    <row r="13" spans="1:18" ht="30" customHeight="1" x14ac:dyDescent="0.25">
      <c r="A13" t="s">
        <v>100</v>
      </c>
      <c r="B13" s="15" t="s">
        <v>110</v>
      </c>
      <c r="C13" s="16">
        <v>0.8354166666666667</v>
      </c>
      <c r="D13" s="15" t="s">
        <v>112</v>
      </c>
      <c r="E13" s="15" t="s">
        <v>103</v>
      </c>
      <c r="F13" s="15" t="s">
        <v>97</v>
      </c>
      <c r="G13" s="15" t="s">
        <v>104</v>
      </c>
      <c r="H13" s="16">
        <v>8.3333333333333332E-3</v>
      </c>
      <c r="I13" s="15">
        <f t="shared" si="0"/>
        <v>0</v>
      </c>
      <c r="J13" s="15">
        <f t="shared" si="1"/>
        <v>12</v>
      </c>
      <c r="K13" s="17">
        <v>7.1999999999999995E-2</v>
      </c>
    </row>
    <row r="14" spans="1:18" ht="30" customHeight="1" x14ac:dyDescent="0.25">
      <c r="A14" t="s">
        <v>100</v>
      </c>
      <c r="B14" s="15" t="s">
        <v>110</v>
      </c>
      <c r="C14" s="16">
        <v>0.75</v>
      </c>
      <c r="D14" s="15" t="s">
        <v>112</v>
      </c>
      <c r="E14" s="15" t="s">
        <v>103</v>
      </c>
      <c r="F14" s="15" t="s">
        <v>97</v>
      </c>
      <c r="G14" s="15" t="s">
        <v>104</v>
      </c>
      <c r="H14" s="16">
        <v>3.8194444444444441E-2</v>
      </c>
      <c r="I14" s="15">
        <f t="shared" si="0"/>
        <v>0</v>
      </c>
      <c r="J14" s="15">
        <f t="shared" si="1"/>
        <v>55</v>
      </c>
      <c r="K14" s="17">
        <v>7.1999999999999995E-2</v>
      </c>
    </row>
    <row r="15" spans="1:18" ht="30" customHeight="1" x14ac:dyDescent="0.25">
      <c r="A15" t="s">
        <v>100</v>
      </c>
      <c r="B15" s="15" t="s">
        <v>110</v>
      </c>
      <c r="C15" s="16">
        <v>0.73263888888888884</v>
      </c>
      <c r="D15" s="15" t="s">
        <v>113</v>
      </c>
      <c r="E15" s="15" t="s">
        <v>103</v>
      </c>
      <c r="F15" s="15" t="s">
        <v>97</v>
      </c>
      <c r="G15" s="15" t="s">
        <v>104</v>
      </c>
      <c r="H15" s="16">
        <v>0.17222222222222225</v>
      </c>
      <c r="I15" s="15">
        <f t="shared" si="0"/>
        <v>4</v>
      </c>
      <c r="J15" s="15">
        <f t="shared" si="1"/>
        <v>8</v>
      </c>
      <c r="K15" s="17">
        <v>0.16400000000000001</v>
      </c>
    </row>
    <row r="16" spans="1:18" ht="30" customHeight="1" x14ac:dyDescent="0.25">
      <c r="A16" t="s">
        <v>100</v>
      </c>
      <c r="B16" s="15" t="s">
        <v>110</v>
      </c>
      <c r="C16" s="16">
        <v>0.72152777777777777</v>
      </c>
      <c r="D16" s="15" t="s">
        <v>114</v>
      </c>
      <c r="E16" s="15" t="s">
        <v>115</v>
      </c>
      <c r="F16" s="15" t="s">
        <v>97</v>
      </c>
      <c r="G16" s="15" t="s">
        <v>104</v>
      </c>
      <c r="H16" s="16">
        <v>1.5277777777777777E-2</v>
      </c>
      <c r="I16" s="15">
        <f t="shared" si="0"/>
        <v>0</v>
      </c>
      <c r="J16" s="15">
        <f t="shared" si="1"/>
        <v>22</v>
      </c>
      <c r="K16" s="17">
        <v>7.1999999999999995E-2</v>
      </c>
    </row>
    <row r="17" spans="1:23" ht="30" customHeight="1" x14ac:dyDescent="0.25">
      <c r="A17" t="s">
        <v>100</v>
      </c>
      <c r="B17" s="15" t="s">
        <v>110</v>
      </c>
      <c r="C17" s="16">
        <v>0.6958333333333333</v>
      </c>
      <c r="D17" s="15" t="s">
        <v>114</v>
      </c>
      <c r="E17" s="15" t="s">
        <v>115</v>
      </c>
      <c r="F17" s="15" t="s">
        <v>97</v>
      </c>
      <c r="G17" s="15" t="s">
        <v>104</v>
      </c>
      <c r="H17" s="16">
        <v>4.6527777777777779E-2</v>
      </c>
      <c r="I17" s="15">
        <f t="shared" si="0"/>
        <v>1</v>
      </c>
      <c r="J17" s="15">
        <f t="shared" si="1"/>
        <v>7</v>
      </c>
      <c r="K17" s="17">
        <v>9.5000000000000001E-2</v>
      </c>
    </row>
    <row r="18" spans="1:23" ht="30" customHeight="1" x14ac:dyDescent="0.25">
      <c r="A18" t="s">
        <v>100</v>
      </c>
      <c r="B18" s="15" t="s">
        <v>110</v>
      </c>
      <c r="C18" s="16">
        <v>0.69513888888888886</v>
      </c>
      <c r="D18" s="15" t="s">
        <v>114</v>
      </c>
      <c r="E18" s="15" t="s">
        <v>115</v>
      </c>
      <c r="F18" s="15" t="s">
        <v>97</v>
      </c>
      <c r="G18" s="15" t="s">
        <v>104</v>
      </c>
      <c r="H18" s="16">
        <v>2.6388888888888889E-2</v>
      </c>
      <c r="I18" s="15">
        <f t="shared" si="0"/>
        <v>0</v>
      </c>
      <c r="J18" s="15">
        <f t="shared" si="1"/>
        <v>38</v>
      </c>
      <c r="K18" s="17">
        <v>7.1999999999999995E-2</v>
      </c>
    </row>
    <row r="19" spans="1:23" ht="30" customHeight="1" x14ac:dyDescent="0.25">
      <c r="A19" t="s">
        <v>100</v>
      </c>
      <c r="B19" s="15" t="s">
        <v>110</v>
      </c>
      <c r="C19" s="16">
        <v>0.69374999999999998</v>
      </c>
      <c r="D19" s="15" t="s">
        <v>114</v>
      </c>
      <c r="E19" s="15" t="s">
        <v>115</v>
      </c>
      <c r="F19" s="15" t="s">
        <v>97</v>
      </c>
      <c r="G19" s="15" t="s">
        <v>104</v>
      </c>
      <c r="H19" s="16">
        <v>2.5694444444444447E-2</v>
      </c>
      <c r="I19" s="15">
        <f t="shared" si="0"/>
        <v>0</v>
      </c>
      <c r="J19" s="15">
        <f t="shared" si="1"/>
        <v>37</v>
      </c>
      <c r="K19" s="17">
        <v>7.1999999999999995E-2</v>
      </c>
    </row>
    <row r="20" spans="1:23" ht="30" customHeight="1" x14ac:dyDescent="0.25">
      <c r="A20" t="s">
        <v>100</v>
      </c>
      <c r="B20" s="15" t="s">
        <v>116</v>
      </c>
      <c r="C20" s="16">
        <v>0.90902777777777777</v>
      </c>
      <c r="D20" s="15" t="s">
        <v>112</v>
      </c>
      <c r="E20" s="15" t="s">
        <v>103</v>
      </c>
      <c r="F20" s="15" t="s">
        <v>97</v>
      </c>
      <c r="G20" s="15" t="s">
        <v>104</v>
      </c>
      <c r="H20" s="16">
        <v>4.1666666666666666E-3</v>
      </c>
      <c r="I20" s="15">
        <f t="shared" si="0"/>
        <v>0</v>
      </c>
      <c r="J20" s="15">
        <f t="shared" si="1"/>
        <v>6</v>
      </c>
      <c r="K20" s="17">
        <v>7.1999999999999995E-2</v>
      </c>
    </row>
    <row r="21" spans="1:23" ht="30" customHeight="1" x14ac:dyDescent="0.25">
      <c r="A21" t="s">
        <v>100</v>
      </c>
      <c r="B21" s="15" t="s">
        <v>116</v>
      </c>
      <c r="C21" s="16">
        <v>0.89930555555555547</v>
      </c>
      <c r="D21" s="15" t="s">
        <v>117</v>
      </c>
      <c r="E21" s="15" t="s">
        <v>103</v>
      </c>
      <c r="F21" s="15" t="s">
        <v>97</v>
      </c>
      <c r="G21" s="15" t="s">
        <v>104</v>
      </c>
      <c r="H21" s="16">
        <v>5.2083333333333336E-2</v>
      </c>
      <c r="I21" s="15">
        <f t="shared" si="0"/>
        <v>1</v>
      </c>
      <c r="J21" s="15">
        <f t="shared" si="1"/>
        <v>15</v>
      </c>
      <c r="K21" s="17">
        <v>9.5000000000000001E-2</v>
      </c>
      <c r="M21" s="137">
        <v>0</v>
      </c>
      <c r="N21" s="137"/>
      <c r="O21" s="139" t="s">
        <v>820</v>
      </c>
      <c r="P21" s="139" t="s">
        <v>821</v>
      </c>
      <c r="Q21" s="137"/>
      <c r="R21" s="137">
        <v>1</v>
      </c>
      <c r="S21" s="137" t="s">
        <v>805</v>
      </c>
      <c r="T21" s="156" t="s">
        <v>832</v>
      </c>
      <c r="U21" s="156"/>
      <c r="V21" s="156"/>
      <c r="W21" s="156"/>
    </row>
    <row r="22" spans="1:23" ht="30" customHeight="1" x14ac:dyDescent="0.25">
      <c r="A22" t="s">
        <v>100</v>
      </c>
      <c r="B22" s="15" t="s">
        <v>116</v>
      </c>
      <c r="C22" s="16">
        <v>0.87291666666666667</v>
      </c>
      <c r="D22" s="15" t="s">
        <v>112</v>
      </c>
      <c r="E22" s="15" t="s">
        <v>103</v>
      </c>
      <c r="F22" s="15" t="s">
        <v>97</v>
      </c>
      <c r="G22" s="15" t="s">
        <v>104</v>
      </c>
      <c r="H22" s="16">
        <v>5.5555555555555558E-3</v>
      </c>
      <c r="I22" s="15">
        <f t="shared" si="0"/>
        <v>0</v>
      </c>
      <c r="J22" s="15">
        <f t="shared" si="1"/>
        <v>8</v>
      </c>
      <c r="K22" s="17">
        <v>7.1999999999999995E-2</v>
      </c>
      <c r="M22" s="137">
        <v>0</v>
      </c>
      <c r="N22" s="137"/>
      <c r="O22" s="139" t="s">
        <v>820</v>
      </c>
      <c r="P22" s="139" t="s">
        <v>821</v>
      </c>
      <c r="Q22" s="141"/>
      <c r="R22" s="141">
        <v>1</v>
      </c>
      <c r="S22" s="137" t="s">
        <v>811</v>
      </c>
      <c r="T22" s="156" t="s">
        <v>833</v>
      </c>
      <c r="U22" s="156"/>
      <c r="V22" s="156"/>
      <c r="W22" s="156"/>
    </row>
    <row r="23" spans="1:23" ht="30" customHeight="1" x14ac:dyDescent="0.25">
      <c r="A23" t="s">
        <v>100</v>
      </c>
      <c r="B23" s="15" t="s">
        <v>116</v>
      </c>
      <c r="C23" s="16">
        <v>0.81041666666666667</v>
      </c>
      <c r="D23" s="15" t="s">
        <v>118</v>
      </c>
      <c r="E23" s="15" t="s">
        <v>103</v>
      </c>
      <c r="F23" s="15" t="s">
        <v>97</v>
      </c>
      <c r="G23" s="15" t="s">
        <v>104</v>
      </c>
      <c r="H23" s="16">
        <v>0.91527777777777775</v>
      </c>
      <c r="I23" s="15">
        <f t="shared" si="0"/>
        <v>21</v>
      </c>
      <c r="J23" s="15">
        <f t="shared" si="1"/>
        <v>58</v>
      </c>
      <c r="K23" s="17">
        <v>0.55500000000000005</v>
      </c>
      <c r="M23" s="144"/>
      <c r="N23" s="144"/>
      <c r="O23" s="143"/>
      <c r="P23" s="143"/>
    </row>
    <row r="24" spans="1:23" ht="30" customHeight="1" x14ac:dyDescent="0.25">
      <c r="A24" t="s">
        <v>100</v>
      </c>
      <c r="B24" s="15" t="s">
        <v>116</v>
      </c>
      <c r="C24" s="16">
        <v>0.80972222222222223</v>
      </c>
      <c r="D24" s="15" t="s">
        <v>119</v>
      </c>
      <c r="E24" s="15" t="s">
        <v>103</v>
      </c>
      <c r="F24" s="15" t="s">
        <v>97</v>
      </c>
      <c r="G24" s="15" t="s">
        <v>104</v>
      </c>
      <c r="H24" s="16">
        <v>8.3333333333333332E-3</v>
      </c>
      <c r="I24" s="15">
        <f t="shared" si="0"/>
        <v>0</v>
      </c>
      <c r="J24" s="15">
        <f t="shared" si="1"/>
        <v>12</v>
      </c>
      <c r="K24" s="17">
        <v>7.1999999999999995E-2</v>
      </c>
      <c r="M24" s="140">
        <v>0</v>
      </c>
      <c r="N24" s="140"/>
      <c r="O24" s="140" t="s">
        <v>822</v>
      </c>
      <c r="P24" s="141" t="s">
        <v>823</v>
      </c>
      <c r="Q24" s="141"/>
      <c r="R24" s="141">
        <v>1</v>
      </c>
      <c r="S24" s="137" t="s">
        <v>811</v>
      </c>
      <c r="T24" s="156" t="s">
        <v>834</v>
      </c>
      <c r="U24" s="156"/>
      <c r="V24" s="156"/>
      <c r="W24" s="156"/>
    </row>
    <row r="25" spans="1:23" ht="30" customHeight="1" x14ac:dyDescent="0.25">
      <c r="A25" t="s">
        <v>100</v>
      </c>
      <c r="B25" s="15" t="s">
        <v>116</v>
      </c>
      <c r="C25" s="16">
        <v>0.8041666666666667</v>
      </c>
      <c r="D25" s="15" t="s">
        <v>120</v>
      </c>
      <c r="E25" s="15" t="s">
        <v>103</v>
      </c>
      <c r="F25" s="15" t="s">
        <v>97</v>
      </c>
      <c r="G25" s="15" t="s">
        <v>104</v>
      </c>
      <c r="H25" s="16">
        <v>0.25694444444444448</v>
      </c>
      <c r="I25" s="15">
        <f t="shared" si="0"/>
        <v>6</v>
      </c>
      <c r="J25" s="15">
        <f t="shared" si="1"/>
        <v>10</v>
      </c>
      <c r="K25" s="17">
        <v>0.21</v>
      </c>
      <c r="P25" s="137"/>
      <c r="Q25" s="137"/>
      <c r="R25" s="137"/>
      <c r="S25" s="137"/>
    </row>
    <row r="26" spans="1:23" ht="30" customHeight="1" x14ac:dyDescent="0.25">
      <c r="A26" t="s">
        <v>100</v>
      </c>
      <c r="B26" s="15" t="s">
        <v>116</v>
      </c>
      <c r="C26" s="16">
        <v>0.79722222222222217</v>
      </c>
      <c r="D26" s="15" t="s">
        <v>111</v>
      </c>
      <c r="E26" s="15" t="s">
        <v>103</v>
      </c>
      <c r="F26" s="15" t="s">
        <v>97</v>
      </c>
      <c r="G26" s="15" t="s">
        <v>104</v>
      </c>
      <c r="H26" s="16">
        <v>0.41250000000000003</v>
      </c>
      <c r="I26" s="15">
        <f t="shared" si="0"/>
        <v>9</v>
      </c>
      <c r="J26" s="15">
        <f t="shared" si="1"/>
        <v>54</v>
      </c>
      <c r="K26" s="17">
        <v>0.27900000000000003</v>
      </c>
      <c r="M26" s="142" t="s">
        <v>824</v>
      </c>
      <c r="P26" s="159" t="s">
        <v>811</v>
      </c>
      <c r="Q26" t="s">
        <v>829</v>
      </c>
    </row>
    <row r="27" spans="1:23" ht="30" customHeight="1" x14ac:dyDescent="0.25">
      <c r="A27" t="s">
        <v>100</v>
      </c>
      <c r="B27" s="15" t="s">
        <v>116</v>
      </c>
      <c r="C27" s="16">
        <v>0.7090277777777777</v>
      </c>
      <c r="D27" s="15" t="s">
        <v>113</v>
      </c>
      <c r="E27" s="15" t="s">
        <v>103</v>
      </c>
      <c r="F27" s="15" t="s">
        <v>97</v>
      </c>
      <c r="G27" s="15" t="s">
        <v>104</v>
      </c>
      <c r="H27" s="16">
        <v>0.12986111111111112</v>
      </c>
      <c r="I27" s="15">
        <f t="shared" si="0"/>
        <v>3</v>
      </c>
      <c r="J27" s="15">
        <f t="shared" si="1"/>
        <v>7</v>
      </c>
      <c r="K27" s="17">
        <v>0.14099999999999999</v>
      </c>
      <c r="M27" s="142" t="s">
        <v>825</v>
      </c>
      <c r="P27" s="159"/>
      <c r="Q27" s="161" t="s">
        <v>830</v>
      </c>
      <c r="R27" s="161"/>
      <c r="S27" s="161"/>
      <c r="T27" s="161"/>
    </row>
    <row r="28" spans="1:23" ht="30" customHeight="1" x14ac:dyDescent="0.25">
      <c r="A28" t="s">
        <v>100</v>
      </c>
      <c r="B28" s="15" t="s">
        <v>116</v>
      </c>
      <c r="C28" s="16">
        <v>0.7090277777777777</v>
      </c>
      <c r="D28" s="15" t="s">
        <v>113</v>
      </c>
      <c r="E28" s="15" t="s">
        <v>103</v>
      </c>
      <c r="F28" s="15" t="s">
        <v>97</v>
      </c>
      <c r="G28" s="15" t="s">
        <v>104</v>
      </c>
      <c r="H28" s="16">
        <v>4.8611111111111112E-3</v>
      </c>
      <c r="I28" s="15">
        <f t="shared" si="0"/>
        <v>0</v>
      </c>
      <c r="J28" s="15">
        <f t="shared" si="1"/>
        <v>7</v>
      </c>
      <c r="K28" s="17">
        <v>7.1999999999999995E-2</v>
      </c>
      <c r="M28" s="142" t="s">
        <v>826</v>
      </c>
      <c r="O28" s="137" t="s">
        <v>805</v>
      </c>
      <c r="P28" s="137"/>
      <c r="Q28" s="137"/>
      <c r="R28" s="137"/>
      <c r="S28" s="137"/>
      <c r="T28" s="137"/>
    </row>
    <row r="29" spans="1:23" ht="30" customHeight="1" x14ac:dyDescent="0.25">
      <c r="A29" t="s">
        <v>100</v>
      </c>
      <c r="B29" s="15" t="s">
        <v>116</v>
      </c>
      <c r="C29" s="16">
        <v>0.70833333333333337</v>
      </c>
      <c r="D29" s="15" t="s">
        <v>113</v>
      </c>
      <c r="E29" s="15" t="s">
        <v>103</v>
      </c>
      <c r="F29" s="15" t="s">
        <v>97</v>
      </c>
      <c r="G29" s="15" t="s">
        <v>104</v>
      </c>
      <c r="H29" s="16">
        <v>1.1111111111111112E-2</v>
      </c>
      <c r="I29" s="15">
        <f t="shared" si="0"/>
        <v>0</v>
      </c>
      <c r="J29" s="15">
        <f t="shared" si="1"/>
        <v>16</v>
      </c>
      <c r="K29" s="17">
        <v>7.1999999999999995E-2</v>
      </c>
      <c r="M29" s="142" t="s">
        <v>827</v>
      </c>
      <c r="O29" s="137" t="s">
        <v>811</v>
      </c>
      <c r="P29" s="137"/>
      <c r="Q29" s="137"/>
      <c r="R29" s="137"/>
      <c r="S29" s="137"/>
      <c r="T29" s="137"/>
    </row>
    <row r="30" spans="1:23" ht="30" customHeight="1" x14ac:dyDescent="0.25">
      <c r="A30" t="s">
        <v>100</v>
      </c>
      <c r="B30" s="15" t="s">
        <v>94</v>
      </c>
      <c r="C30" s="16">
        <v>0.76111111111111107</v>
      </c>
      <c r="D30" s="15" t="s">
        <v>121</v>
      </c>
      <c r="E30" s="15" t="s">
        <v>122</v>
      </c>
      <c r="F30" s="15" t="s">
        <v>97</v>
      </c>
      <c r="G30" s="15" t="s">
        <v>104</v>
      </c>
      <c r="H30" s="16">
        <v>0.15486111111111112</v>
      </c>
      <c r="I30" s="15">
        <f t="shared" si="0"/>
        <v>3</v>
      </c>
      <c r="J30" s="15">
        <f t="shared" si="1"/>
        <v>43</v>
      </c>
      <c r="K30" s="17">
        <v>0.14099999999999999</v>
      </c>
    </row>
    <row r="31" spans="1:23" ht="30" customHeight="1" x14ac:dyDescent="0.25">
      <c r="A31" t="s">
        <v>100</v>
      </c>
      <c r="B31" s="15" t="s">
        <v>123</v>
      </c>
      <c r="C31" s="16">
        <v>0.65902777777777777</v>
      </c>
      <c r="D31" s="15" t="s">
        <v>124</v>
      </c>
      <c r="E31" s="15" t="s">
        <v>103</v>
      </c>
      <c r="F31" s="15" t="s">
        <v>97</v>
      </c>
      <c r="G31" s="15" t="s">
        <v>104</v>
      </c>
      <c r="H31" s="16">
        <v>8.1250000000000003E-2</v>
      </c>
      <c r="I31" s="15">
        <f t="shared" si="0"/>
        <v>1</v>
      </c>
      <c r="J31" s="15">
        <f t="shared" si="1"/>
        <v>57</v>
      </c>
      <c r="K31" s="17">
        <v>9.5000000000000001E-2</v>
      </c>
    </row>
    <row r="32" spans="1:23" ht="30" customHeight="1" x14ac:dyDescent="0.25">
      <c r="A32" t="s">
        <v>100</v>
      </c>
      <c r="B32" s="15" t="s">
        <v>123</v>
      </c>
      <c r="C32" s="16">
        <v>0.6166666666666667</v>
      </c>
      <c r="D32" s="15" t="s">
        <v>124</v>
      </c>
      <c r="E32" s="15" t="s">
        <v>103</v>
      </c>
      <c r="F32" s="15" t="s">
        <v>97</v>
      </c>
      <c r="G32" s="15" t="s">
        <v>104</v>
      </c>
      <c r="H32" s="16">
        <v>5.5555555555555558E-3</v>
      </c>
      <c r="I32" s="15">
        <f t="shared" si="0"/>
        <v>0</v>
      </c>
      <c r="J32" s="15">
        <f t="shared" si="1"/>
        <v>8</v>
      </c>
      <c r="K32" s="17">
        <v>7.1999999999999995E-2</v>
      </c>
    </row>
    <row r="33" spans="1:11" ht="30" customHeight="1" x14ac:dyDescent="0.25">
      <c r="A33" t="s">
        <v>100</v>
      </c>
      <c r="B33" s="15" t="s">
        <v>125</v>
      </c>
      <c r="C33" s="16">
        <v>0.63750000000000007</v>
      </c>
      <c r="D33" s="15" t="s">
        <v>126</v>
      </c>
      <c r="E33" s="15" t="s">
        <v>127</v>
      </c>
      <c r="F33" s="15" t="s">
        <v>97</v>
      </c>
      <c r="G33" s="15" t="s">
        <v>104</v>
      </c>
      <c r="H33" s="16">
        <v>0.4770833333333333</v>
      </c>
      <c r="I33" s="15">
        <f t="shared" si="0"/>
        <v>11</v>
      </c>
      <c r="J33" s="15">
        <f t="shared" si="1"/>
        <v>27</v>
      </c>
      <c r="K33" s="17">
        <v>0.32500000000000001</v>
      </c>
    </row>
    <row r="34" spans="1:11" ht="30" customHeight="1" x14ac:dyDescent="0.25">
      <c r="A34" t="s">
        <v>100</v>
      </c>
      <c r="B34" s="15" t="s">
        <v>128</v>
      </c>
      <c r="C34" s="16">
        <v>1.1111111111111112E-2</v>
      </c>
      <c r="D34" s="15" t="s">
        <v>129</v>
      </c>
      <c r="E34" s="15" t="s">
        <v>103</v>
      </c>
      <c r="F34" s="15" t="s">
        <v>97</v>
      </c>
      <c r="G34" s="15" t="s">
        <v>104</v>
      </c>
      <c r="H34" s="16">
        <v>0.49791666666666662</v>
      </c>
      <c r="I34" s="15">
        <f t="shared" si="0"/>
        <v>11</v>
      </c>
      <c r="J34" s="15">
        <f t="shared" si="1"/>
        <v>57</v>
      </c>
      <c r="K34" s="17">
        <v>0.32500000000000001</v>
      </c>
    </row>
    <row r="35" spans="1:11" ht="30" customHeight="1" x14ac:dyDescent="0.25">
      <c r="A35" t="s">
        <v>100</v>
      </c>
      <c r="B35" s="15" t="s">
        <v>130</v>
      </c>
      <c r="C35" s="16">
        <v>0.85</v>
      </c>
      <c r="D35" s="15" t="s">
        <v>131</v>
      </c>
      <c r="E35" s="15" t="s">
        <v>132</v>
      </c>
      <c r="F35" s="15" t="s">
        <v>97</v>
      </c>
      <c r="G35" s="15" t="s">
        <v>133</v>
      </c>
      <c r="H35" s="16">
        <v>0.25763888888888892</v>
      </c>
      <c r="I35" s="15">
        <f t="shared" si="0"/>
        <v>6</v>
      </c>
      <c r="J35" s="15">
        <f t="shared" si="1"/>
        <v>11</v>
      </c>
      <c r="K35" s="17">
        <v>0.48099999999999998</v>
      </c>
    </row>
    <row r="36" spans="1:11" ht="30" customHeight="1" x14ac:dyDescent="0.25">
      <c r="A36" t="s">
        <v>100</v>
      </c>
      <c r="B36" s="15" t="s">
        <v>130</v>
      </c>
      <c r="C36" s="16">
        <v>0.84930555555555554</v>
      </c>
      <c r="D36" s="15" t="s">
        <v>131</v>
      </c>
      <c r="E36" s="15" t="s">
        <v>132</v>
      </c>
      <c r="F36" s="15" t="s">
        <v>97</v>
      </c>
      <c r="G36" s="15" t="s">
        <v>133</v>
      </c>
      <c r="H36" s="16">
        <v>3.0555555555555555E-2</v>
      </c>
      <c r="I36" s="15">
        <f t="shared" si="0"/>
        <v>0</v>
      </c>
      <c r="J36" s="15">
        <f t="shared" si="1"/>
        <v>44</v>
      </c>
      <c r="K36" s="17">
        <v>0.14499999999999999</v>
      </c>
    </row>
    <row r="37" spans="1:11" ht="30" customHeight="1" x14ac:dyDescent="0.25">
      <c r="A37" t="s">
        <v>100</v>
      </c>
      <c r="B37" s="15" t="s">
        <v>130</v>
      </c>
      <c r="C37" s="16">
        <v>0.74097222222222225</v>
      </c>
      <c r="D37" s="15" t="s">
        <v>134</v>
      </c>
      <c r="E37" s="15" t="s">
        <v>103</v>
      </c>
      <c r="F37" s="15" t="s">
        <v>97</v>
      </c>
      <c r="G37" s="15" t="s">
        <v>104</v>
      </c>
      <c r="H37" s="16">
        <v>6.9444444444444441E-3</v>
      </c>
      <c r="I37" s="15">
        <f t="shared" si="0"/>
        <v>0</v>
      </c>
      <c r="J37" s="15">
        <f t="shared" si="1"/>
        <v>10</v>
      </c>
      <c r="K37" s="17">
        <v>7.1999999999999995E-2</v>
      </c>
    </row>
    <row r="38" spans="1:11" ht="30" customHeight="1" x14ac:dyDescent="0.25">
      <c r="A38" t="s">
        <v>100</v>
      </c>
      <c r="B38" s="15" t="s">
        <v>130</v>
      </c>
      <c r="C38" s="16">
        <v>0.7284722222222223</v>
      </c>
      <c r="D38" s="15" t="s">
        <v>135</v>
      </c>
      <c r="E38" s="15" t="s">
        <v>103</v>
      </c>
      <c r="F38" s="15" t="s">
        <v>97</v>
      </c>
      <c r="G38" s="15" t="s">
        <v>104</v>
      </c>
      <c r="H38" s="16">
        <v>0.16666666666666666</v>
      </c>
      <c r="I38" s="15">
        <f t="shared" si="0"/>
        <v>4</v>
      </c>
      <c r="J38" s="15">
        <f t="shared" si="1"/>
        <v>0</v>
      </c>
      <c r="K38" s="17">
        <v>0.14099999999999999</v>
      </c>
    </row>
    <row r="39" spans="1:11" ht="30" customHeight="1" x14ac:dyDescent="0.25">
      <c r="A39" t="s">
        <v>100</v>
      </c>
      <c r="B39" s="15" t="s">
        <v>130</v>
      </c>
      <c r="C39" s="16">
        <v>0.71458333333333324</v>
      </c>
      <c r="D39" s="15" t="s">
        <v>102</v>
      </c>
      <c r="E39" s="15" t="s">
        <v>103</v>
      </c>
      <c r="F39" s="15" t="s">
        <v>97</v>
      </c>
      <c r="G39" s="15" t="s">
        <v>104</v>
      </c>
      <c r="H39" s="16">
        <v>0.30763888888888891</v>
      </c>
      <c r="I39" s="15">
        <f t="shared" si="0"/>
        <v>7</v>
      </c>
      <c r="J39" s="15">
        <f t="shared" si="1"/>
        <v>23</v>
      </c>
      <c r="K39" s="17">
        <v>0.23300000000000001</v>
      </c>
    </row>
    <row r="40" spans="1:11" ht="30" customHeight="1" x14ac:dyDescent="0.25">
      <c r="A40" t="s">
        <v>100</v>
      </c>
      <c r="B40" s="15" t="s">
        <v>130</v>
      </c>
      <c r="C40" s="16">
        <v>0.6777777777777777</v>
      </c>
      <c r="D40" s="15" t="s">
        <v>136</v>
      </c>
      <c r="E40" s="15" t="s">
        <v>115</v>
      </c>
      <c r="F40" s="15" t="s">
        <v>97</v>
      </c>
      <c r="G40" s="15" t="s">
        <v>104</v>
      </c>
      <c r="H40" s="16">
        <v>6.2499999999999995E-3</v>
      </c>
      <c r="I40" s="15">
        <f t="shared" si="0"/>
        <v>0</v>
      </c>
      <c r="J40" s="15">
        <f t="shared" si="1"/>
        <v>9</v>
      </c>
      <c r="K40" s="17">
        <v>7.1999999999999995E-2</v>
      </c>
    </row>
    <row r="41" spans="1:11" ht="30" customHeight="1" x14ac:dyDescent="0.25">
      <c r="A41" t="s">
        <v>100</v>
      </c>
      <c r="B41" s="15" t="s">
        <v>130</v>
      </c>
      <c r="C41" s="16">
        <v>0.66597222222222219</v>
      </c>
      <c r="D41" s="15" t="s">
        <v>137</v>
      </c>
      <c r="E41" s="15" t="s">
        <v>103</v>
      </c>
      <c r="F41" s="15" t="s">
        <v>97</v>
      </c>
      <c r="G41" s="15" t="s">
        <v>104</v>
      </c>
      <c r="H41" s="16">
        <v>0.18333333333333335</v>
      </c>
      <c r="I41" s="15">
        <f t="shared" si="0"/>
        <v>4</v>
      </c>
      <c r="J41" s="15">
        <f t="shared" si="1"/>
        <v>24</v>
      </c>
      <c r="K41" s="17">
        <v>0.16400000000000001</v>
      </c>
    </row>
    <row r="42" spans="1:11" ht="30" customHeight="1" x14ac:dyDescent="0.25">
      <c r="A42" t="s">
        <v>100</v>
      </c>
      <c r="B42" s="15" t="s">
        <v>130</v>
      </c>
      <c r="C42" s="16">
        <v>0.66527777777777775</v>
      </c>
      <c r="D42" s="15" t="s">
        <v>137</v>
      </c>
      <c r="E42" s="15" t="s">
        <v>103</v>
      </c>
      <c r="F42" s="15" t="s">
        <v>97</v>
      </c>
      <c r="G42" s="15" t="s">
        <v>104</v>
      </c>
      <c r="H42" s="16">
        <v>2.6388888888888889E-2</v>
      </c>
      <c r="I42" s="15">
        <f t="shared" si="0"/>
        <v>0</v>
      </c>
      <c r="J42" s="15">
        <f t="shared" si="1"/>
        <v>38</v>
      </c>
      <c r="K42" s="17">
        <v>7.1999999999999995E-2</v>
      </c>
    </row>
    <row r="43" spans="1:11" ht="30" customHeight="1" x14ac:dyDescent="0.25">
      <c r="A43" t="s">
        <v>100</v>
      </c>
      <c r="B43" s="15" t="s">
        <v>130</v>
      </c>
      <c r="C43" s="16">
        <v>0.63194444444444442</v>
      </c>
      <c r="D43" s="15" t="s">
        <v>135</v>
      </c>
      <c r="E43" s="15" t="s">
        <v>103</v>
      </c>
      <c r="F43" s="15" t="s">
        <v>97</v>
      </c>
      <c r="G43" s="15" t="s">
        <v>104</v>
      </c>
      <c r="H43" s="16">
        <v>5.5555555555555558E-3</v>
      </c>
      <c r="I43" s="15">
        <f t="shared" si="0"/>
        <v>0</v>
      </c>
      <c r="J43" s="15">
        <f t="shared" si="1"/>
        <v>8</v>
      </c>
      <c r="K43" s="17">
        <v>7.1999999999999995E-2</v>
      </c>
    </row>
    <row r="44" spans="1:11" ht="30" customHeight="1" x14ac:dyDescent="0.25">
      <c r="A44" t="s">
        <v>100</v>
      </c>
      <c r="B44" s="15" t="s">
        <v>130</v>
      </c>
      <c r="C44" s="16">
        <v>0.59305555555555556</v>
      </c>
      <c r="D44" s="15" t="s">
        <v>138</v>
      </c>
      <c r="E44" s="15" t="s">
        <v>139</v>
      </c>
      <c r="F44" s="15" t="s">
        <v>97</v>
      </c>
      <c r="G44" s="15" t="s">
        <v>104</v>
      </c>
      <c r="H44" s="16">
        <v>9.0277777777777776E-2</v>
      </c>
      <c r="I44" s="15">
        <f t="shared" si="0"/>
        <v>2</v>
      </c>
      <c r="J44" s="15">
        <f t="shared" si="1"/>
        <v>10</v>
      </c>
      <c r="K44" s="17">
        <v>0.11799999999999999</v>
      </c>
    </row>
    <row r="45" spans="1:11" ht="30" customHeight="1" x14ac:dyDescent="0.25">
      <c r="A45" t="s">
        <v>100</v>
      </c>
      <c r="B45" s="15" t="s">
        <v>140</v>
      </c>
      <c r="C45" s="16">
        <v>0.94444444444444453</v>
      </c>
      <c r="D45" s="15" t="s">
        <v>137</v>
      </c>
      <c r="E45" s="15" t="s">
        <v>103</v>
      </c>
      <c r="F45" s="15" t="s">
        <v>97</v>
      </c>
      <c r="G45" s="15" t="s">
        <v>104</v>
      </c>
      <c r="H45" s="16">
        <v>6.5972222222222224E-2</v>
      </c>
      <c r="I45" s="15">
        <f t="shared" si="0"/>
        <v>1</v>
      </c>
      <c r="J45" s="15">
        <f t="shared" si="1"/>
        <v>35</v>
      </c>
      <c r="K45" s="17">
        <v>9.5000000000000001E-2</v>
      </c>
    </row>
    <row r="46" spans="1:11" ht="30" customHeight="1" x14ac:dyDescent="0.25">
      <c r="A46" t="s">
        <v>100</v>
      </c>
      <c r="B46" s="15" t="s">
        <v>140</v>
      </c>
      <c r="C46" s="16">
        <v>0.93472222222222223</v>
      </c>
      <c r="D46" s="15" t="s">
        <v>137</v>
      </c>
      <c r="E46" s="15" t="s">
        <v>103</v>
      </c>
      <c r="F46" s="15" t="s">
        <v>97</v>
      </c>
      <c r="G46" s="15" t="s">
        <v>104</v>
      </c>
      <c r="H46" s="16">
        <v>3.6805555555555557E-2</v>
      </c>
      <c r="I46" s="15">
        <f t="shared" si="0"/>
        <v>0</v>
      </c>
      <c r="J46" s="15">
        <f t="shared" si="1"/>
        <v>53</v>
      </c>
      <c r="K46" s="17">
        <v>7.1999999999999995E-2</v>
      </c>
    </row>
    <row r="47" spans="1:11" x14ac:dyDescent="0.25">
      <c r="A47" t="s">
        <v>100</v>
      </c>
      <c r="B47" s="15" t="s">
        <v>140</v>
      </c>
      <c r="C47" s="16">
        <v>0.8618055555555556</v>
      </c>
      <c r="D47" s="15" t="s">
        <v>137</v>
      </c>
      <c r="E47" s="15" t="s">
        <v>103</v>
      </c>
      <c r="F47" s="15" t="s">
        <v>97</v>
      </c>
      <c r="G47" s="15" t="s">
        <v>104</v>
      </c>
      <c r="H47" s="16">
        <v>0.10208333333333335</v>
      </c>
      <c r="I47" s="15">
        <f t="shared" si="0"/>
        <v>2</v>
      </c>
      <c r="J47" s="15">
        <f t="shared" si="1"/>
        <v>27</v>
      </c>
      <c r="K47" s="17">
        <v>0.11799999999999999</v>
      </c>
    </row>
    <row r="48" spans="1:11" x14ac:dyDescent="0.25">
      <c r="A48" t="s">
        <v>100</v>
      </c>
      <c r="B48" s="15" t="s">
        <v>140</v>
      </c>
      <c r="C48" s="16">
        <v>0.86041666666666661</v>
      </c>
      <c r="D48" s="15" t="s">
        <v>137</v>
      </c>
      <c r="E48" s="15" t="s">
        <v>103</v>
      </c>
      <c r="F48" s="15" t="s">
        <v>97</v>
      </c>
      <c r="G48" s="15" t="s">
        <v>104</v>
      </c>
      <c r="H48" s="16">
        <v>4.4444444444444446E-2</v>
      </c>
      <c r="I48" s="15">
        <f t="shared" si="0"/>
        <v>1</v>
      </c>
      <c r="J48" s="15">
        <f t="shared" si="1"/>
        <v>4</v>
      </c>
      <c r="K48" s="17">
        <v>9.5000000000000001E-2</v>
      </c>
    </row>
    <row r="49" spans="1:11" x14ac:dyDescent="0.25">
      <c r="A49" t="s">
        <v>141</v>
      </c>
      <c r="B49" s="15" t="s">
        <v>101</v>
      </c>
      <c r="C49" s="16">
        <v>0.59097222222222223</v>
      </c>
      <c r="D49" s="15" t="s">
        <v>142</v>
      </c>
      <c r="E49" s="15" t="s">
        <v>107</v>
      </c>
      <c r="F49" s="15" t="s">
        <v>97</v>
      </c>
      <c r="G49" s="15" t="s">
        <v>104</v>
      </c>
      <c r="H49" s="16">
        <v>0.10347222222222223</v>
      </c>
      <c r="I49" s="15">
        <f t="shared" si="0"/>
        <v>2</v>
      </c>
      <c r="J49" s="15">
        <f t="shared" si="1"/>
        <v>29</v>
      </c>
      <c r="K49" s="17">
        <v>0.11799999999999999</v>
      </c>
    </row>
    <row r="50" spans="1:11" x14ac:dyDescent="0.25">
      <c r="A50" t="s">
        <v>143</v>
      </c>
      <c r="B50" s="18" t="s">
        <v>144</v>
      </c>
      <c r="C50" s="19">
        <v>0.58263888888888882</v>
      </c>
      <c r="D50" s="18" t="s">
        <v>145</v>
      </c>
      <c r="E50" s="18" t="s">
        <v>146</v>
      </c>
      <c r="F50" s="18" t="s">
        <v>97</v>
      </c>
      <c r="G50" s="18" t="s">
        <v>104</v>
      </c>
      <c r="H50" s="19">
        <v>0.26319444444444445</v>
      </c>
      <c r="I50" s="18">
        <f t="shared" si="0"/>
        <v>6</v>
      </c>
      <c r="J50" s="18">
        <f t="shared" si="1"/>
        <v>19</v>
      </c>
      <c r="K50" s="20">
        <v>0.21</v>
      </c>
    </row>
    <row r="51" spans="1:11" x14ac:dyDescent="0.25">
      <c r="A51" t="s">
        <v>143</v>
      </c>
      <c r="B51" s="18" t="s">
        <v>147</v>
      </c>
      <c r="C51" s="19">
        <v>0.76250000000000007</v>
      </c>
      <c r="D51" s="18" t="s">
        <v>148</v>
      </c>
      <c r="E51" s="18" t="s">
        <v>103</v>
      </c>
      <c r="F51" s="18" t="s">
        <v>97</v>
      </c>
      <c r="G51" s="18" t="s">
        <v>104</v>
      </c>
      <c r="H51" s="19">
        <v>3.125E-2</v>
      </c>
      <c r="I51" s="18">
        <f t="shared" si="0"/>
        <v>0</v>
      </c>
      <c r="J51" s="18">
        <f t="shared" si="1"/>
        <v>45</v>
      </c>
      <c r="K51" s="20">
        <v>7.1999999999999995E-2</v>
      </c>
    </row>
    <row r="52" spans="1:11" x14ac:dyDescent="0.25">
      <c r="A52" t="s">
        <v>143</v>
      </c>
      <c r="B52" s="18" t="s">
        <v>147</v>
      </c>
      <c r="C52" s="19">
        <v>0.75277777777777777</v>
      </c>
      <c r="D52" s="18" t="s">
        <v>149</v>
      </c>
      <c r="E52" s="18" t="s">
        <v>146</v>
      </c>
      <c r="F52" s="18" t="s">
        <v>97</v>
      </c>
      <c r="G52" s="18" t="s">
        <v>104</v>
      </c>
      <c r="H52" s="19">
        <v>4.1666666666666666E-3</v>
      </c>
      <c r="I52" s="18">
        <f t="shared" si="0"/>
        <v>0</v>
      </c>
      <c r="J52" s="18">
        <f t="shared" si="1"/>
        <v>6</v>
      </c>
      <c r="K52" s="20">
        <v>7.1999999999999995E-2</v>
      </c>
    </row>
    <row r="53" spans="1:11" x14ac:dyDescent="0.25">
      <c r="A53" t="s">
        <v>143</v>
      </c>
      <c r="B53" s="18" t="s">
        <v>147</v>
      </c>
      <c r="C53" s="19">
        <v>0.62847222222222221</v>
      </c>
      <c r="D53" s="18" t="s">
        <v>150</v>
      </c>
      <c r="E53" s="18" t="s">
        <v>103</v>
      </c>
      <c r="F53" s="18" t="s">
        <v>97</v>
      </c>
      <c r="G53" s="18" t="s">
        <v>104</v>
      </c>
      <c r="H53" s="19">
        <v>3.1944444444444449E-2</v>
      </c>
      <c r="I53" s="18">
        <f t="shared" si="0"/>
        <v>0</v>
      </c>
      <c r="J53" s="18">
        <f t="shared" si="1"/>
        <v>46</v>
      </c>
      <c r="K53" s="20">
        <v>7.1999999999999995E-2</v>
      </c>
    </row>
    <row r="54" spans="1:11" x14ac:dyDescent="0.25">
      <c r="A54" t="s">
        <v>143</v>
      </c>
      <c r="B54" s="18" t="s">
        <v>151</v>
      </c>
      <c r="C54" s="19">
        <v>0.59236111111111112</v>
      </c>
      <c r="D54" s="18" t="s">
        <v>152</v>
      </c>
      <c r="E54" s="18" t="s">
        <v>153</v>
      </c>
      <c r="F54" s="18" t="s">
        <v>97</v>
      </c>
      <c r="G54" s="18" t="s">
        <v>104</v>
      </c>
      <c r="H54" s="19">
        <v>0.16041666666666668</v>
      </c>
      <c r="I54" s="18">
        <f t="shared" si="0"/>
        <v>3</v>
      </c>
      <c r="J54" s="18">
        <f t="shared" si="1"/>
        <v>51</v>
      </c>
      <c r="K54" s="20">
        <v>0.14099999999999999</v>
      </c>
    </row>
    <row r="55" spans="1:11" x14ac:dyDescent="0.25">
      <c r="A55" t="s">
        <v>143</v>
      </c>
      <c r="B55" s="18" t="s">
        <v>151</v>
      </c>
      <c r="C55" s="19">
        <v>0.58124999999999993</v>
      </c>
      <c r="D55" s="18" t="s">
        <v>154</v>
      </c>
      <c r="E55" s="18" t="s">
        <v>155</v>
      </c>
      <c r="F55" s="18" t="s">
        <v>97</v>
      </c>
      <c r="G55" s="18" t="s">
        <v>104</v>
      </c>
      <c r="H55" s="19">
        <v>0.17777777777777778</v>
      </c>
      <c r="I55" s="18">
        <f t="shared" si="0"/>
        <v>4</v>
      </c>
      <c r="J55" s="18">
        <f t="shared" si="1"/>
        <v>16</v>
      </c>
      <c r="K55" s="20">
        <v>0.16400000000000001</v>
      </c>
    </row>
    <row r="56" spans="1:11" x14ac:dyDescent="0.25">
      <c r="A56" t="s">
        <v>143</v>
      </c>
      <c r="B56" s="18" t="s">
        <v>156</v>
      </c>
      <c r="C56" s="19">
        <v>0.88055555555555554</v>
      </c>
      <c r="D56" s="18" t="s">
        <v>150</v>
      </c>
      <c r="E56" s="18" t="s">
        <v>103</v>
      </c>
      <c r="F56" s="18" t="s">
        <v>97</v>
      </c>
      <c r="G56" s="18" t="s">
        <v>104</v>
      </c>
      <c r="H56" s="19">
        <v>2.9166666666666664E-2</v>
      </c>
      <c r="I56" s="18">
        <f t="shared" si="0"/>
        <v>0</v>
      </c>
      <c r="J56" s="18">
        <f t="shared" si="1"/>
        <v>42</v>
      </c>
      <c r="K56" s="20">
        <v>7.1999999999999995E-2</v>
      </c>
    </row>
    <row r="57" spans="1:11" x14ac:dyDescent="0.25">
      <c r="A57" t="s">
        <v>143</v>
      </c>
      <c r="B57" s="18" t="s">
        <v>156</v>
      </c>
      <c r="C57" s="19">
        <v>0.7993055555555556</v>
      </c>
      <c r="D57" s="18" t="s">
        <v>157</v>
      </c>
      <c r="E57" s="18" t="s">
        <v>103</v>
      </c>
      <c r="F57" s="18" t="s">
        <v>97</v>
      </c>
      <c r="G57" s="18" t="s">
        <v>104</v>
      </c>
      <c r="H57" s="19">
        <v>1.5972222222222224E-2</v>
      </c>
      <c r="I57" s="18">
        <f t="shared" si="0"/>
        <v>0</v>
      </c>
      <c r="J57" s="18">
        <f t="shared" si="1"/>
        <v>23</v>
      </c>
      <c r="K57" s="20">
        <v>7.1999999999999995E-2</v>
      </c>
    </row>
    <row r="58" spans="1:11" x14ac:dyDescent="0.25">
      <c r="A58" t="s">
        <v>143</v>
      </c>
      <c r="B58" s="18" t="s">
        <v>158</v>
      </c>
      <c r="C58" s="19">
        <v>0.8125</v>
      </c>
      <c r="D58" s="18" t="s">
        <v>157</v>
      </c>
      <c r="E58" s="18" t="s">
        <v>103</v>
      </c>
      <c r="F58" s="18" t="s">
        <v>97</v>
      </c>
      <c r="G58" s="18" t="s">
        <v>104</v>
      </c>
      <c r="H58" s="19">
        <v>1.5277777777777777E-2</v>
      </c>
      <c r="I58" s="18">
        <f t="shared" si="0"/>
        <v>0</v>
      </c>
      <c r="J58" s="18">
        <f t="shared" si="1"/>
        <v>22</v>
      </c>
      <c r="K58" s="20">
        <v>7.1999999999999995E-2</v>
      </c>
    </row>
    <row r="59" spans="1:11" x14ac:dyDescent="0.25">
      <c r="A59" t="s">
        <v>143</v>
      </c>
      <c r="B59" s="18" t="s">
        <v>158</v>
      </c>
      <c r="C59" s="19">
        <v>0.81111111111111101</v>
      </c>
      <c r="D59" s="18" t="s">
        <v>157</v>
      </c>
      <c r="E59" s="18" t="s">
        <v>103</v>
      </c>
      <c r="F59" s="18" t="s">
        <v>97</v>
      </c>
      <c r="G59" s="18" t="s">
        <v>104</v>
      </c>
      <c r="H59" s="19">
        <v>7.6388888888888886E-3</v>
      </c>
      <c r="I59" s="18">
        <f t="shared" si="0"/>
        <v>0</v>
      </c>
      <c r="J59" s="18">
        <f t="shared" si="1"/>
        <v>11</v>
      </c>
      <c r="K59" s="20">
        <v>7.1999999999999995E-2</v>
      </c>
    </row>
    <row r="60" spans="1:11" x14ac:dyDescent="0.25">
      <c r="A60" t="s">
        <v>159</v>
      </c>
      <c r="B60" s="18" t="s">
        <v>151</v>
      </c>
      <c r="C60" s="19">
        <v>0.77708333333333324</v>
      </c>
      <c r="D60" s="18" t="s">
        <v>160</v>
      </c>
      <c r="E60" s="18" t="s">
        <v>103</v>
      </c>
      <c r="F60" s="18" t="s">
        <v>97</v>
      </c>
      <c r="G60" s="18" t="s">
        <v>104</v>
      </c>
      <c r="H60" s="19">
        <v>1.3888888888888889E-3</v>
      </c>
      <c r="I60" s="18">
        <f t="shared" si="0"/>
        <v>0</v>
      </c>
      <c r="J60" s="18">
        <f t="shared" si="1"/>
        <v>2</v>
      </c>
      <c r="K60" s="20">
        <v>7.1999999999999995E-2</v>
      </c>
    </row>
    <row r="61" spans="1:11" x14ac:dyDescent="0.25">
      <c r="A61" t="s">
        <v>159</v>
      </c>
      <c r="B61" s="18" t="s">
        <v>151</v>
      </c>
      <c r="C61" s="19">
        <v>0.77569444444444446</v>
      </c>
      <c r="D61" s="18" t="s">
        <v>161</v>
      </c>
      <c r="E61" s="18" t="s">
        <v>122</v>
      </c>
      <c r="F61" s="18" t="s">
        <v>97</v>
      </c>
      <c r="G61" s="18" t="s">
        <v>104</v>
      </c>
      <c r="H61" s="19">
        <v>2.2222222222222223E-2</v>
      </c>
      <c r="I61" s="18">
        <f t="shared" si="0"/>
        <v>0</v>
      </c>
      <c r="J61" s="18">
        <f t="shared" si="1"/>
        <v>32</v>
      </c>
      <c r="K61" s="20">
        <v>7.1999999999999995E-2</v>
      </c>
    </row>
    <row r="62" spans="1:11" x14ac:dyDescent="0.25">
      <c r="A62" t="s">
        <v>159</v>
      </c>
      <c r="B62" s="18" t="s">
        <v>151</v>
      </c>
      <c r="C62" s="19">
        <v>0.7597222222222223</v>
      </c>
      <c r="D62" s="18" t="s">
        <v>162</v>
      </c>
      <c r="E62" s="18" t="s">
        <v>153</v>
      </c>
      <c r="F62" s="18" t="s">
        <v>97</v>
      </c>
      <c r="G62" s="18" t="s">
        <v>104</v>
      </c>
      <c r="H62" s="19">
        <v>7.6388888888888886E-3</v>
      </c>
      <c r="I62" s="18">
        <f t="shared" si="0"/>
        <v>0</v>
      </c>
      <c r="J62" s="18">
        <f t="shared" si="1"/>
        <v>11</v>
      </c>
      <c r="K62" s="20">
        <v>7.1999999999999995E-2</v>
      </c>
    </row>
    <row r="63" spans="1:11" x14ac:dyDescent="0.25">
      <c r="A63" t="s">
        <v>159</v>
      </c>
      <c r="B63" s="18" t="s">
        <v>151</v>
      </c>
      <c r="C63" s="19">
        <v>0.75486111111111109</v>
      </c>
      <c r="D63" s="18" t="s">
        <v>163</v>
      </c>
      <c r="E63" s="18" t="s">
        <v>103</v>
      </c>
      <c r="F63" s="18" t="s">
        <v>97</v>
      </c>
      <c r="G63" s="18" t="s">
        <v>104</v>
      </c>
      <c r="H63" s="19">
        <v>8.8888888888888892E-2</v>
      </c>
      <c r="I63" s="18">
        <f t="shared" si="0"/>
        <v>2</v>
      </c>
      <c r="J63" s="18">
        <f t="shared" si="1"/>
        <v>8</v>
      </c>
      <c r="K63" s="20">
        <v>0.11799999999999999</v>
      </c>
    </row>
    <row r="64" spans="1:11" x14ac:dyDescent="0.25">
      <c r="A64" t="s">
        <v>159</v>
      </c>
      <c r="B64" s="18" t="s">
        <v>151</v>
      </c>
      <c r="C64" s="19">
        <v>0.75069444444444444</v>
      </c>
      <c r="D64" s="18" t="s">
        <v>160</v>
      </c>
      <c r="E64" s="18" t="s">
        <v>103</v>
      </c>
      <c r="F64" s="18" t="s">
        <v>97</v>
      </c>
      <c r="G64" s="18" t="s">
        <v>104</v>
      </c>
      <c r="H64" s="19">
        <v>3.0555555555555555E-2</v>
      </c>
      <c r="I64" s="18">
        <f t="shared" si="0"/>
        <v>0</v>
      </c>
      <c r="J64" s="18">
        <f t="shared" si="1"/>
        <v>44</v>
      </c>
      <c r="K64" s="20">
        <v>7.1999999999999995E-2</v>
      </c>
    </row>
    <row r="65" spans="1:11" x14ac:dyDescent="0.25">
      <c r="A65" t="s">
        <v>159</v>
      </c>
      <c r="B65" s="18" t="s">
        <v>151</v>
      </c>
      <c r="C65" s="19">
        <v>0.64861111111111114</v>
      </c>
      <c r="D65" s="18" t="s">
        <v>164</v>
      </c>
      <c r="E65" s="18" t="s">
        <v>103</v>
      </c>
      <c r="F65" s="18" t="s">
        <v>97</v>
      </c>
      <c r="G65" s="18" t="s">
        <v>104</v>
      </c>
      <c r="H65" s="19">
        <v>8.819444444444445E-2</v>
      </c>
      <c r="I65" s="18">
        <f t="shared" si="0"/>
        <v>2</v>
      </c>
      <c r="J65" s="18">
        <f t="shared" si="1"/>
        <v>7</v>
      </c>
      <c r="K65" s="20">
        <v>0.11799999999999999</v>
      </c>
    </row>
    <row r="66" spans="1:11" x14ac:dyDescent="0.25">
      <c r="A66" t="s">
        <v>165</v>
      </c>
      <c r="B66" s="18" t="s">
        <v>166</v>
      </c>
      <c r="C66" s="19">
        <v>0.82361111111111107</v>
      </c>
      <c r="D66" s="18" t="s">
        <v>167</v>
      </c>
      <c r="E66" s="18" t="s">
        <v>168</v>
      </c>
      <c r="F66" s="18" t="s">
        <v>97</v>
      </c>
      <c r="G66" s="18" t="s">
        <v>169</v>
      </c>
      <c r="H66" s="19">
        <v>1.5277777777777777E-2</v>
      </c>
      <c r="I66" s="18">
        <f t="shared" ref="I66:I129" si="2">HOUR(H66)</f>
        <v>0</v>
      </c>
      <c r="J66" s="18">
        <f t="shared" ref="J66:J129" si="3">MINUTE(H66)</f>
        <v>22</v>
      </c>
      <c r="K66" s="20">
        <v>0.19400000000000001</v>
      </c>
    </row>
    <row r="67" spans="1:11" x14ac:dyDescent="0.25">
      <c r="A67" t="s">
        <v>165</v>
      </c>
      <c r="B67" s="18" t="s">
        <v>166</v>
      </c>
      <c r="C67" s="19">
        <v>0.82361111111111107</v>
      </c>
      <c r="D67" s="18" t="s">
        <v>167</v>
      </c>
      <c r="E67" s="18" t="s">
        <v>168</v>
      </c>
      <c r="F67" s="18" t="s">
        <v>97</v>
      </c>
      <c r="G67" s="18" t="s">
        <v>169</v>
      </c>
      <c r="H67" s="19">
        <v>9.0277777777777787E-3</v>
      </c>
      <c r="I67" s="18">
        <f t="shared" si="2"/>
        <v>0</v>
      </c>
      <c r="J67" s="18">
        <f t="shared" si="3"/>
        <v>13</v>
      </c>
      <c r="K67" s="20">
        <v>0.19400000000000001</v>
      </c>
    </row>
    <row r="68" spans="1:11" x14ac:dyDescent="0.25">
      <c r="A68" t="s">
        <v>165</v>
      </c>
      <c r="B68" s="18" t="s">
        <v>166</v>
      </c>
      <c r="C68" s="19">
        <v>0.82152777777777775</v>
      </c>
      <c r="D68" s="18" t="s">
        <v>167</v>
      </c>
      <c r="E68" s="18" t="s">
        <v>168</v>
      </c>
      <c r="F68" s="18" t="s">
        <v>97</v>
      </c>
      <c r="G68" s="18" t="s">
        <v>169</v>
      </c>
      <c r="H68" s="19">
        <v>1.0416666666666666E-2</v>
      </c>
      <c r="I68" s="18">
        <f t="shared" si="2"/>
        <v>0</v>
      </c>
      <c r="J68" s="18">
        <f t="shared" si="3"/>
        <v>15</v>
      </c>
      <c r="K68" s="20">
        <v>0.19400000000000001</v>
      </c>
    </row>
    <row r="69" spans="1:11" x14ac:dyDescent="0.25">
      <c r="A69" t="s">
        <v>165</v>
      </c>
      <c r="B69" s="18" t="s">
        <v>166</v>
      </c>
      <c r="C69" s="19">
        <v>0.62013888888888891</v>
      </c>
      <c r="D69" s="18" t="s">
        <v>170</v>
      </c>
      <c r="E69" s="18" t="s">
        <v>168</v>
      </c>
      <c r="F69" s="18" t="s">
        <v>97</v>
      </c>
      <c r="G69" s="18" t="s">
        <v>169</v>
      </c>
      <c r="H69" s="19">
        <v>1.1111111111111112E-2</v>
      </c>
      <c r="I69" s="18">
        <f t="shared" si="2"/>
        <v>0</v>
      </c>
      <c r="J69" s="18">
        <f t="shared" si="3"/>
        <v>16</v>
      </c>
      <c r="K69" s="20">
        <v>0.19400000000000001</v>
      </c>
    </row>
    <row r="70" spans="1:11" x14ac:dyDescent="0.25">
      <c r="A70" t="s">
        <v>165</v>
      </c>
      <c r="B70" s="18" t="s">
        <v>171</v>
      </c>
      <c r="C70" s="19">
        <v>0.54722222222222217</v>
      </c>
      <c r="D70" s="18" t="s">
        <v>172</v>
      </c>
      <c r="E70" s="18" t="s">
        <v>168</v>
      </c>
      <c r="F70" s="18" t="s">
        <v>97</v>
      </c>
      <c r="G70" s="18" t="s">
        <v>173</v>
      </c>
      <c r="H70" s="19">
        <v>7.2222222222222229E-2</v>
      </c>
      <c r="I70" s="18">
        <f t="shared" si="2"/>
        <v>1</v>
      </c>
      <c r="J70" s="18">
        <f t="shared" si="3"/>
        <v>44</v>
      </c>
      <c r="K70" s="20">
        <v>0.76100000000000001</v>
      </c>
    </row>
    <row r="71" spans="1:11" x14ac:dyDescent="0.25">
      <c r="A71" t="s">
        <v>165</v>
      </c>
      <c r="B71" s="18" t="s">
        <v>171</v>
      </c>
      <c r="C71" s="19">
        <v>0.54513888888888895</v>
      </c>
      <c r="D71" s="18" t="s">
        <v>174</v>
      </c>
      <c r="E71" s="18" t="s">
        <v>103</v>
      </c>
      <c r="F71" s="18" t="s">
        <v>97</v>
      </c>
      <c r="G71" s="18" t="s">
        <v>104</v>
      </c>
      <c r="H71" s="19">
        <v>4.027777777777778E-2</v>
      </c>
      <c r="I71" s="18">
        <f t="shared" si="2"/>
        <v>0</v>
      </c>
      <c r="J71" s="18">
        <f t="shared" si="3"/>
        <v>58</v>
      </c>
      <c r="K71" s="20">
        <v>7.1999999999999995E-2</v>
      </c>
    </row>
    <row r="72" spans="1:11" x14ac:dyDescent="0.25">
      <c r="A72" t="s">
        <v>165</v>
      </c>
      <c r="B72" s="18" t="s">
        <v>171</v>
      </c>
      <c r="C72" s="19">
        <v>0.54236111111111118</v>
      </c>
      <c r="D72" s="18" t="s">
        <v>117</v>
      </c>
      <c r="E72" s="18" t="s">
        <v>103</v>
      </c>
      <c r="F72" s="18" t="s">
        <v>97</v>
      </c>
      <c r="G72" s="18" t="s">
        <v>104</v>
      </c>
      <c r="H72" s="19">
        <v>3.1944444444444449E-2</v>
      </c>
      <c r="I72" s="18">
        <f t="shared" si="2"/>
        <v>0</v>
      </c>
      <c r="J72" s="18">
        <f t="shared" si="3"/>
        <v>46</v>
      </c>
      <c r="K72" s="20">
        <v>7.1999999999999995E-2</v>
      </c>
    </row>
    <row r="73" spans="1:11" x14ac:dyDescent="0.25">
      <c r="A73" t="s">
        <v>165</v>
      </c>
      <c r="B73" s="18" t="s">
        <v>171</v>
      </c>
      <c r="C73" s="19">
        <v>0.54166666666666663</v>
      </c>
      <c r="D73" s="18" t="s">
        <v>175</v>
      </c>
      <c r="E73" s="18" t="s">
        <v>168</v>
      </c>
      <c r="F73" s="18" t="s">
        <v>97</v>
      </c>
      <c r="G73" s="18" t="s">
        <v>169</v>
      </c>
      <c r="H73" s="19">
        <v>1.1805555555555555E-2</v>
      </c>
      <c r="I73" s="18">
        <f t="shared" si="2"/>
        <v>0</v>
      </c>
      <c r="J73" s="18">
        <f t="shared" si="3"/>
        <v>17</v>
      </c>
      <c r="K73" s="20">
        <v>0.19400000000000001</v>
      </c>
    </row>
    <row r="74" spans="1:11" x14ac:dyDescent="0.25">
      <c r="A74" t="s">
        <v>165</v>
      </c>
      <c r="B74" s="18" t="s">
        <v>171</v>
      </c>
      <c r="C74" s="19">
        <v>0.5395833333333333</v>
      </c>
      <c r="D74" s="18" t="s">
        <v>176</v>
      </c>
      <c r="E74" s="18" t="s">
        <v>103</v>
      </c>
      <c r="F74" s="18" t="s">
        <v>97</v>
      </c>
      <c r="G74" s="18" t="s">
        <v>104</v>
      </c>
      <c r="H74" s="19">
        <v>2.2222222222222223E-2</v>
      </c>
      <c r="I74" s="18">
        <f t="shared" si="2"/>
        <v>0</v>
      </c>
      <c r="J74" s="18">
        <f t="shared" si="3"/>
        <v>32</v>
      </c>
      <c r="K74" s="20">
        <v>7.1999999999999995E-2</v>
      </c>
    </row>
    <row r="75" spans="1:11" x14ac:dyDescent="0.25">
      <c r="A75" t="s">
        <v>165</v>
      </c>
      <c r="B75" s="18" t="s">
        <v>177</v>
      </c>
      <c r="C75" s="19">
        <v>0.8305555555555556</v>
      </c>
      <c r="D75" s="18" t="s">
        <v>178</v>
      </c>
      <c r="E75" s="18" t="s">
        <v>179</v>
      </c>
      <c r="F75" s="18" t="s">
        <v>97</v>
      </c>
      <c r="G75" s="18" t="s">
        <v>180</v>
      </c>
      <c r="H75" s="19">
        <v>2.0833333333333332E-2</v>
      </c>
      <c r="I75" s="18">
        <f t="shared" si="2"/>
        <v>0</v>
      </c>
      <c r="J75" s="18">
        <f t="shared" si="3"/>
        <v>30</v>
      </c>
      <c r="K75" s="20">
        <v>0</v>
      </c>
    </row>
    <row r="76" spans="1:11" x14ac:dyDescent="0.25">
      <c r="A76" t="s">
        <v>165</v>
      </c>
      <c r="B76" s="18" t="s">
        <v>177</v>
      </c>
      <c r="C76" s="19">
        <v>0.82430555555555562</v>
      </c>
      <c r="D76" s="18" t="s">
        <v>174</v>
      </c>
      <c r="E76" s="18" t="s">
        <v>103</v>
      </c>
      <c r="F76" s="18" t="s">
        <v>97</v>
      </c>
      <c r="G76" s="18" t="s">
        <v>104</v>
      </c>
      <c r="H76" s="19">
        <v>5.5555555555555558E-3</v>
      </c>
      <c r="I76" s="18">
        <f t="shared" si="2"/>
        <v>0</v>
      </c>
      <c r="J76" s="18">
        <f t="shared" si="3"/>
        <v>8</v>
      </c>
      <c r="K76" s="20">
        <v>7.1999999999999995E-2</v>
      </c>
    </row>
    <row r="77" spans="1:11" x14ac:dyDescent="0.25">
      <c r="A77" t="s">
        <v>165</v>
      </c>
      <c r="B77" s="18" t="s">
        <v>177</v>
      </c>
      <c r="C77" s="19">
        <v>0.82361111111111107</v>
      </c>
      <c r="D77" s="18" t="s">
        <v>174</v>
      </c>
      <c r="E77" s="18" t="s">
        <v>103</v>
      </c>
      <c r="F77" s="18" t="s">
        <v>97</v>
      </c>
      <c r="G77" s="18" t="s">
        <v>104</v>
      </c>
      <c r="H77" s="19">
        <v>1.5277777777777777E-2</v>
      </c>
      <c r="I77" s="18">
        <f t="shared" si="2"/>
        <v>0</v>
      </c>
      <c r="J77" s="18">
        <f t="shared" si="3"/>
        <v>22</v>
      </c>
      <c r="K77" s="20">
        <v>7.1999999999999995E-2</v>
      </c>
    </row>
    <row r="78" spans="1:11" x14ac:dyDescent="0.25">
      <c r="A78" t="s">
        <v>165</v>
      </c>
      <c r="B78" s="18" t="s">
        <v>177</v>
      </c>
      <c r="C78" s="19">
        <v>0.56597222222222221</v>
      </c>
      <c r="D78" s="18" t="s">
        <v>175</v>
      </c>
      <c r="E78" s="18" t="s">
        <v>168</v>
      </c>
      <c r="F78" s="18" t="s">
        <v>97</v>
      </c>
      <c r="G78" s="18" t="s">
        <v>169</v>
      </c>
      <c r="H78" s="19">
        <v>4.8611111111111112E-3</v>
      </c>
      <c r="I78" s="18">
        <f t="shared" si="2"/>
        <v>0</v>
      </c>
      <c r="J78" s="18">
        <f t="shared" si="3"/>
        <v>7</v>
      </c>
      <c r="K78" s="20">
        <v>0.19400000000000001</v>
      </c>
    </row>
    <row r="79" spans="1:11" x14ac:dyDescent="0.25">
      <c r="A79" t="s">
        <v>165</v>
      </c>
      <c r="B79" s="18" t="s">
        <v>181</v>
      </c>
      <c r="C79" s="19">
        <v>0.53263888888888888</v>
      </c>
      <c r="D79" s="18" t="s">
        <v>117</v>
      </c>
      <c r="E79" s="18" t="s">
        <v>103</v>
      </c>
      <c r="F79" s="18" t="s">
        <v>97</v>
      </c>
      <c r="G79" s="18" t="s">
        <v>104</v>
      </c>
      <c r="H79" s="19">
        <v>2.7777777777777776E-2</v>
      </c>
      <c r="I79" s="18">
        <f t="shared" si="2"/>
        <v>0</v>
      </c>
      <c r="J79" s="18">
        <f t="shared" si="3"/>
        <v>40</v>
      </c>
      <c r="K79" s="20">
        <v>7.1999999999999995E-2</v>
      </c>
    </row>
    <row r="80" spans="1:11" x14ac:dyDescent="0.25">
      <c r="A80" t="s">
        <v>165</v>
      </c>
      <c r="B80" s="18" t="s">
        <v>181</v>
      </c>
      <c r="C80" s="19">
        <v>0.53125</v>
      </c>
      <c r="D80" s="18" t="s">
        <v>117</v>
      </c>
      <c r="E80" s="18" t="s">
        <v>103</v>
      </c>
      <c r="F80" s="18" t="s">
        <v>97</v>
      </c>
      <c r="G80" s="18" t="s">
        <v>104</v>
      </c>
      <c r="H80" s="19">
        <v>3.0555555555555555E-2</v>
      </c>
      <c r="I80" s="18">
        <f t="shared" si="2"/>
        <v>0</v>
      </c>
      <c r="J80" s="18">
        <f t="shared" si="3"/>
        <v>44</v>
      </c>
      <c r="K80" s="20">
        <v>7.1999999999999995E-2</v>
      </c>
    </row>
    <row r="81" spans="1:11" x14ac:dyDescent="0.25">
      <c r="A81" t="s">
        <v>165</v>
      </c>
      <c r="B81" s="18" t="s">
        <v>181</v>
      </c>
      <c r="C81" s="19">
        <v>0.52986111111111112</v>
      </c>
      <c r="D81" s="18" t="s">
        <v>117</v>
      </c>
      <c r="E81" s="18" t="s">
        <v>103</v>
      </c>
      <c r="F81" s="18" t="s">
        <v>97</v>
      </c>
      <c r="G81" s="18" t="s">
        <v>104</v>
      </c>
      <c r="H81" s="19">
        <v>1.5972222222222224E-2</v>
      </c>
      <c r="I81" s="18">
        <f t="shared" si="2"/>
        <v>0</v>
      </c>
      <c r="J81" s="18">
        <f t="shared" si="3"/>
        <v>23</v>
      </c>
      <c r="K81" s="20">
        <v>7.1999999999999995E-2</v>
      </c>
    </row>
    <row r="82" spans="1:11" x14ac:dyDescent="0.25">
      <c r="A82" t="s">
        <v>165</v>
      </c>
      <c r="B82" s="18" t="s">
        <v>181</v>
      </c>
      <c r="C82" s="19">
        <v>0.52986111111111112</v>
      </c>
      <c r="D82" s="18" t="s">
        <v>117</v>
      </c>
      <c r="E82" s="18" t="s">
        <v>103</v>
      </c>
      <c r="F82" s="18" t="s">
        <v>97</v>
      </c>
      <c r="G82" s="18" t="s">
        <v>104</v>
      </c>
      <c r="H82" s="19">
        <v>1.8749999999999999E-2</v>
      </c>
      <c r="I82" s="18">
        <f t="shared" si="2"/>
        <v>0</v>
      </c>
      <c r="J82" s="18">
        <f t="shared" si="3"/>
        <v>27</v>
      </c>
      <c r="K82" s="20">
        <v>7.1999999999999995E-2</v>
      </c>
    </row>
    <row r="83" spans="1:11" x14ac:dyDescent="0.25">
      <c r="A83" t="s">
        <v>165</v>
      </c>
      <c r="B83" s="18" t="s">
        <v>181</v>
      </c>
      <c r="C83" s="19">
        <v>0.52916666666666667</v>
      </c>
      <c r="D83" s="18" t="s">
        <v>117</v>
      </c>
      <c r="E83" s="18" t="s">
        <v>103</v>
      </c>
      <c r="F83" s="18" t="s">
        <v>97</v>
      </c>
      <c r="G83" s="18" t="s">
        <v>104</v>
      </c>
      <c r="H83" s="19">
        <v>1.8055555555555557E-2</v>
      </c>
      <c r="I83" s="18">
        <f t="shared" si="2"/>
        <v>0</v>
      </c>
      <c r="J83" s="18">
        <f t="shared" si="3"/>
        <v>26</v>
      </c>
      <c r="K83" s="20">
        <v>7.1999999999999995E-2</v>
      </c>
    </row>
    <row r="84" spans="1:11" x14ac:dyDescent="0.25">
      <c r="A84" t="s">
        <v>165</v>
      </c>
      <c r="B84" s="18" t="s">
        <v>181</v>
      </c>
      <c r="C84" s="19">
        <v>0.52638888888888891</v>
      </c>
      <c r="D84" s="18" t="s">
        <v>182</v>
      </c>
      <c r="E84" s="18" t="s">
        <v>103</v>
      </c>
      <c r="F84" s="18" t="s">
        <v>97</v>
      </c>
      <c r="G84" s="18" t="s">
        <v>104</v>
      </c>
      <c r="H84" s="19">
        <v>4.7916666666666663E-2</v>
      </c>
      <c r="I84" s="18">
        <f t="shared" si="2"/>
        <v>1</v>
      </c>
      <c r="J84" s="18">
        <f t="shared" si="3"/>
        <v>9</v>
      </c>
      <c r="K84" s="20">
        <v>9.5000000000000001E-2</v>
      </c>
    </row>
    <row r="85" spans="1:11" x14ac:dyDescent="0.25">
      <c r="A85" t="s">
        <v>165</v>
      </c>
      <c r="B85" s="18" t="s">
        <v>181</v>
      </c>
      <c r="C85" s="19">
        <v>0.52500000000000002</v>
      </c>
      <c r="D85" s="18" t="s">
        <v>182</v>
      </c>
      <c r="E85" s="18" t="s">
        <v>103</v>
      </c>
      <c r="F85" s="18" t="s">
        <v>97</v>
      </c>
      <c r="G85" s="18" t="s">
        <v>104</v>
      </c>
      <c r="H85" s="19">
        <v>1.9444444444444445E-2</v>
      </c>
      <c r="I85" s="18">
        <f t="shared" si="2"/>
        <v>0</v>
      </c>
      <c r="J85" s="18">
        <f t="shared" si="3"/>
        <v>28</v>
      </c>
      <c r="K85" s="20">
        <v>7.1999999999999995E-2</v>
      </c>
    </row>
    <row r="86" spans="1:11" x14ac:dyDescent="0.25">
      <c r="A86" t="s">
        <v>100</v>
      </c>
      <c r="B86" s="18" t="s">
        <v>183</v>
      </c>
      <c r="C86" s="19">
        <v>0.85763888888888884</v>
      </c>
      <c r="D86" s="18" t="s">
        <v>184</v>
      </c>
      <c r="E86" s="18" t="s">
        <v>103</v>
      </c>
      <c r="F86" s="18" t="s">
        <v>97</v>
      </c>
      <c r="G86" s="18" t="s">
        <v>104</v>
      </c>
      <c r="H86" s="19">
        <v>5.5555555555555558E-3</v>
      </c>
      <c r="I86" s="18">
        <f t="shared" si="2"/>
        <v>0</v>
      </c>
      <c r="J86" s="18">
        <f t="shared" si="3"/>
        <v>8</v>
      </c>
      <c r="K86" s="20">
        <v>7.1999999999999995E-2</v>
      </c>
    </row>
    <row r="87" spans="1:11" x14ac:dyDescent="0.25">
      <c r="A87" t="s">
        <v>100</v>
      </c>
      <c r="B87" s="18" t="s">
        <v>183</v>
      </c>
      <c r="C87" s="19">
        <v>0.85625000000000007</v>
      </c>
      <c r="D87" s="18" t="s">
        <v>184</v>
      </c>
      <c r="E87" s="18" t="s">
        <v>103</v>
      </c>
      <c r="F87" s="18" t="s">
        <v>97</v>
      </c>
      <c r="G87" s="18" t="s">
        <v>104</v>
      </c>
      <c r="H87" s="19">
        <v>2.7777777777777779E-3</v>
      </c>
      <c r="I87" s="18">
        <f t="shared" si="2"/>
        <v>0</v>
      </c>
      <c r="J87" s="18">
        <f t="shared" si="3"/>
        <v>4</v>
      </c>
      <c r="K87" s="20">
        <v>7.1999999999999995E-2</v>
      </c>
    </row>
    <row r="88" spans="1:11" x14ac:dyDescent="0.25">
      <c r="A88" t="s">
        <v>100</v>
      </c>
      <c r="B88" s="18" t="s">
        <v>183</v>
      </c>
      <c r="C88" s="19">
        <v>0.85625000000000007</v>
      </c>
      <c r="D88" s="18" t="s">
        <v>184</v>
      </c>
      <c r="E88" s="18" t="s">
        <v>103</v>
      </c>
      <c r="F88" s="18" t="s">
        <v>97</v>
      </c>
      <c r="G88" s="18" t="s">
        <v>104</v>
      </c>
      <c r="H88" s="19">
        <v>2.7777777777777779E-3</v>
      </c>
      <c r="I88" s="18">
        <f t="shared" si="2"/>
        <v>0</v>
      </c>
      <c r="J88" s="18">
        <f t="shared" si="3"/>
        <v>4</v>
      </c>
      <c r="K88" s="20">
        <v>7.1999999999999995E-2</v>
      </c>
    </row>
    <row r="89" spans="1:11" x14ac:dyDescent="0.25">
      <c r="A89" t="s">
        <v>100</v>
      </c>
      <c r="B89" s="18" t="s">
        <v>183</v>
      </c>
      <c r="C89" s="19">
        <v>0.85555555555555562</v>
      </c>
      <c r="D89" s="18" t="s">
        <v>184</v>
      </c>
      <c r="E89" s="18" t="s">
        <v>103</v>
      </c>
      <c r="F89" s="18" t="s">
        <v>97</v>
      </c>
      <c r="G89" s="18" t="s">
        <v>104</v>
      </c>
      <c r="H89" s="19">
        <v>2.9861111111111113E-2</v>
      </c>
      <c r="I89" s="18">
        <f t="shared" si="2"/>
        <v>0</v>
      </c>
      <c r="J89" s="18">
        <f t="shared" si="3"/>
        <v>43</v>
      </c>
      <c r="K89" s="20">
        <v>7.1999999999999995E-2</v>
      </c>
    </row>
    <row r="90" spans="1:11" x14ac:dyDescent="0.25">
      <c r="A90" t="s">
        <v>100</v>
      </c>
      <c r="B90" s="18" t="s">
        <v>185</v>
      </c>
      <c r="C90" s="19">
        <v>0.88680555555555562</v>
      </c>
      <c r="D90" s="18" t="s">
        <v>186</v>
      </c>
      <c r="E90" s="18" t="s">
        <v>103</v>
      </c>
      <c r="F90" s="18" t="s">
        <v>97</v>
      </c>
      <c r="G90" s="18" t="s">
        <v>104</v>
      </c>
      <c r="H90" s="19">
        <v>0.43194444444444446</v>
      </c>
      <c r="I90" s="18">
        <f t="shared" si="2"/>
        <v>10</v>
      </c>
      <c r="J90" s="18">
        <f t="shared" si="3"/>
        <v>22</v>
      </c>
      <c r="K90" s="20">
        <v>0.30199999999999999</v>
      </c>
    </row>
    <row r="91" spans="1:11" x14ac:dyDescent="0.25">
      <c r="A91" t="s">
        <v>100</v>
      </c>
      <c r="B91" s="18" t="s">
        <v>185</v>
      </c>
      <c r="C91" s="19">
        <v>0.87083333333333324</v>
      </c>
      <c r="D91" s="18" t="s">
        <v>129</v>
      </c>
      <c r="E91" s="18" t="s">
        <v>103</v>
      </c>
      <c r="F91" s="18" t="s">
        <v>97</v>
      </c>
      <c r="G91" s="18" t="s">
        <v>104</v>
      </c>
      <c r="H91" s="19">
        <v>6.9444444444444441E-3</v>
      </c>
      <c r="I91" s="18">
        <f t="shared" si="2"/>
        <v>0</v>
      </c>
      <c r="J91" s="18">
        <f t="shared" si="3"/>
        <v>10</v>
      </c>
      <c r="K91" s="20">
        <v>7.1999999999999995E-2</v>
      </c>
    </row>
    <row r="92" spans="1:11" x14ac:dyDescent="0.25">
      <c r="A92" t="s">
        <v>100</v>
      </c>
      <c r="B92" s="18" t="s">
        <v>185</v>
      </c>
      <c r="C92" s="19">
        <v>0.86944444444444446</v>
      </c>
      <c r="D92" s="18" t="s">
        <v>134</v>
      </c>
      <c r="E92" s="18" t="s">
        <v>103</v>
      </c>
      <c r="F92" s="18" t="s">
        <v>97</v>
      </c>
      <c r="G92" s="18" t="s">
        <v>104</v>
      </c>
      <c r="H92" s="19">
        <v>7.6388888888888886E-3</v>
      </c>
      <c r="I92" s="18">
        <f t="shared" si="2"/>
        <v>0</v>
      </c>
      <c r="J92" s="18">
        <f t="shared" si="3"/>
        <v>11</v>
      </c>
      <c r="K92" s="20">
        <v>7.1999999999999995E-2</v>
      </c>
    </row>
    <row r="93" spans="1:11" x14ac:dyDescent="0.25">
      <c r="A93" t="s">
        <v>100</v>
      </c>
      <c r="B93" s="18" t="s">
        <v>166</v>
      </c>
      <c r="C93" s="19">
        <v>0.80833333333333324</v>
      </c>
      <c r="D93" s="18" t="s">
        <v>134</v>
      </c>
      <c r="E93" s="18" t="s">
        <v>103</v>
      </c>
      <c r="F93" s="18" t="s">
        <v>97</v>
      </c>
      <c r="G93" s="18" t="s">
        <v>104</v>
      </c>
      <c r="H93" s="19">
        <v>4.1666666666666666E-3</v>
      </c>
      <c r="I93" s="18">
        <f t="shared" si="2"/>
        <v>0</v>
      </c>
      <c r="J93" s="18">
        <f t="shared" si="3"/>
        <v>6</v>
      </c>
      <c r="K93" s="20">
        <v>7.1999999999999995E-2</v>
      </c>
    </row>
    <row r="94" spans="1:11" x14ac:dyDescent="0.25">
      <c r="A94" t="s">
        <v>100</v>
      </c>
      <c r="B94" s="18" t="s">
        <v>166</v>
      </c>
      <c r="C94" s="19">
        <v>0.80555555555555547</v>
      </c>
      <c r="D94" s="18" t="s">
        <v>134</v>
      </c>
      <c r="E94" s="18" t="s">
        <v>103</v>
      </c>
      <c r="F94" s="18" t="s">
        <v>97</v>
      </c>
      <c r="G94" s="18" t="s">
        <v>104</v>
      </c>
      <c r="H94" s="19">
        <v>4.1666666666666666E-3</v>
      </c>
      <c r="I94" s="18">
        <f t="shared" si="2"/>
        <v>0</v>
      </c>
      <c r="J94" s="18">
        <f t="shared" si="3"/>
        <v>6</v>
      </c>
      <c r="K94" s="20">
        <v>7.1999999999999995E-2</v>
      </c>
    </row>
    <row r="95" spans="1:11" x14ac:dyDescent="0.25">
      <c r="A95" t="s">
        <v>100</v>
      </c>
      <c r="B95" s="18" t="s">
        <v>166</v>
      </c>
      <c r="C95" s="19">
        <v>0.7909722222222223</v>
      </c>
      <c r="D95" s="18" t="s">
        <v>134</v>
      </c>
      <c r="E95" s="18" t="s">
        <v>103</v>
      </c>
      <c r="F95" s="18" t="s">
        <v>97</v>
      </c>
      <c r="G95" s="18" t="s">
        <v>104</v>
      </c>
      <c r="H95" s="19">
        <v>9.7222222222222224E-3</v>
      </c>
      <c r="I95" s="18">
        <f t="shared" si="2"/>
        <v>0</v>
      </c>
      <c r="J95" s="18">
        <f t="shared" si="3"/>
        <v>14</v>
      </c>
      <c r="K95" s="20">
        <v>7.1999999999999995E-2</v>
      </c>
    </row>
    <row r="96" spans="1:11" x14ac:dyDescent="0.25">
      <c r="A96" t="s">
        <v>100</v>
      </c>
      <c r="B96" s="18" t="s">
        <v>166</v>
      </c>
      <c r="C96" s="19">
        <v>0.77708333333333324</v>
      </c>
      <c r="D96" s="18" t="s">
        <v>187</v>
      </c>
      <c r="E96" s="18" t="s">
        <v>103</v>
      </c>
      <c r="F96" s="18" t="s">
        <v>97</v>
      </c>
      <c r="G96" s="18" t="s">
        <v>104</v>
      </c>
      <c r="H96" s="19">
        <v>0.12847222222222224</v>
      </c>
      <c r="I96" s="18">
        <f t="shared" si="2"/>
        <v>3</v>
      </c>
      <c r="J96" s="18">
        <f t="shared" si="3"/>
        <v>5</v>
      </c>
      <c r="K96" s="20">
        <v>0.14099999999999999</v>
      </c>
    </row>
    <row r="97" spans="1:11" x14ac:dyDescent="0.25">
      <c r="A97" t="s">
        <v>100</v>
      </c>
      <c r="B97" s="18" t="s">
        <v>166</v>
      </c>
      <c r="C97" s="19">
        <v>0.7055555555555556</v>
      </c>
      <c r="D97" s="18" t="s">
        <v>119</v>
      </c>
      <c r="E97" s="18" t="s">
        <v>103</v>
      </c>
      <c r="F97" s="18" t="s">
        <v>97</v>
      </c>
      <c r="G97" s="18" t="s">
        <v>104</v>
      </c>
      <c r="H97" s="19">
        <v>0.39513888888888887</v>
      </c>
      <c r="I97" s="18">
        <f t="shared" si="2"/>
        <v>9</v>
      </c>
      <c r="J97" s="18">
        <f t="shared" si="3"/>
        <v>29</v>
      </c>
      <c r="K97" s="20">
        <v>0.27900000000000003</v>
      </c>
    </row>
    <row r="98" spans="1:11" x14ac:dyDescent="0.25">
      <c r="A98" t="s">
        <v>100</v>
      </c>
      <c r="B98" s="18" t="s">
        <v>166</v>
      </c>
      <c r="C98" s="19">
        <v>0.69652777777777775</v>
      </c>
      <c r="D98" s="18" t="s">
        <v>188</v>
      </c>
      <c r="E98" s="18" t="s">
        <v>103</v>
      </c>
      <c r="F98" s="18" t="s">
        <v>97</v>
      </c>
      <c r="G98" s="18" t="s">
        <v>104</v>
      </c>
      <c r="H98" s="19">
        <v>0.51180555555555551</v>
      </c>
      <c r="I98" s="18">
        <f t="shared" si="2"/>
        <v>12</v>
      </c>
      <c r="J98" s="18">
        <f t="shared" si="3"/>
        <v>17</v>
      </c>
      <c r="K98" s="20">
        <v>0.34799999999999998</v>
      </c>
    </row>
    <row r="99" spans="1:11" x14ac:dyDescent="0.25">
      <c r="A99" t="s">
        <v>100</v>
      </c>
      <c r="B99" s="18" t="s">
        <v>166</v>
      </c>
      <c r="C99" s="19">
        <v>0.69374999999999998</v>
      </c>
      <c r="D99" s="18" t="s">
        <v>134</v>
      </c>
      <c r="E99" s="18" t="s">
        <v>103</v>
      </c>
      <c r="F99" s="18" t="s">
        <v>97</v>
      </c>
      <c r="G99" s="18" t="s">
        <v>104</v>
      </c>
      <c r="H99" s="19">
        <v>4.8611111111111112E-3</v>
      </c>
      <c r="I99" s="18">
        <f t="shared" si="2"/>
        <v>0</v>
      </c>
      <c r="J99" s="18">
        <f t="shared" si="3"/>
        <v>7</v>
      </c>
      <c r="K99" s="20">
        <v>7.1999999999999995E-2</v>
      </c>
    </row>
    <row r="100" spans="1:11" x14ac:dyDescent="0.25">
      <c r="A100" t="s">
        <v>100</v>
      </c>
      <c r="B100" s="18" t="s">
        <v>166</v>
      </c>
      <c r="C100" s="19">
        <v>0.69305555555555554</v>
      </c>
      <c r="D100" s="18" t="s">
        <v>189</v>
      </c>
      <c r="E100" s="18" t="s">
        <v>103</v>
      </c>
      <c r="F100" s="18" t="s">
        <v>97</v>
      </c>
      <c r="G100" s="18" t="s">
        <v>104</v>
      </c>
      <c r="H100" s="19">
        <v>6.9444444444444441E-3</v>
      </c>
      <c r="I100" s="18">
        <f t="shared" si="2"/>
        <v>0</v>
      </c>
      <c r="J100" s="18">
        <f t="shared" si="3"/>
        <v>10</v>
      </c>
      <c r="K100" s="20">
        <v>7.1999999999999995E-2</v>
      </c>
    </row>
    <row r="101" spans="1:11" x14ac:dyDescent="0.25">
      <c r="A101" t="s">
        <v>100</v>
      </c>
      <c r="B101" s="18" t="s">
        <v>166</v>
      </c>
      <c r="C101" s="19">
        <v>0.69305555555555554</v>
      </c>
      <c r="D101" s="18" t="s">
        <v>189</v>
      </c>
      <c r="E101" s="18" t="s">
        <v>103</v>
      </c>
      <c r="F101" s="18" t="s">
        <v>97</v>
      </c>
      <c r="G101" s="18" t="s">
        <v>104</v>
      </c>
      <c r="H101" s="19">
        <v>9.0277777777777787E-3</v>
      </c>
      <c r="I101" s="18">
        <f t="shared" si="2"/>
        <v>0</v>
      </c>
      <c r="J101" s="18">
        <f t="shared" si="3"/>
        <v>13</v>
      </c>
      <c r="K101" s="20">
        <v>7.1999999999999995E-2</v>
      </c>
    </row>
    <row r="102" spans="1:11" x14ac:dyDescent="0.25">
      <c r="A102" t="s">
        <v>100</v>
      </c>
      <c r="B102" s="18" t="s">
        <v>166</v>
      </c>
      <c r="C102" s="19">
        <v>0.68819444444444444</v>
      </c>
      <c r="D102" s="18" t="s">
        <v>186</v>
      </c>
      <c r="E102" s="18" t="s">
        <v>103</v>
      </c>
      <c r="F102" s="18" t="s">
        <v>97</v>
      </c>
      <c r="G102" s="18" t="s">
        <v>104</v>
      </c>
      <c r="H102" s="19">
        <v>0.24791666666666667</v>
      </c>
      <c r="I102" s="18">
        <f t="shared" si="2"/>
        <v>5</v>
      </c>
      <c r="J102" s="18">
        <f t="shared" si="3"/>
        <v>57</v>
      </c>
      <c r="K102" s="20">
        <v>0.187</v>
      </c>
    </row>
    <row r="103" spans="1:11" x14ac:dyDescent="0.25">
      <c r="A103" t="s">
        <v>100</v>
      </c>
      <c r="B103" s="18" t="s">
        <v>166</v>
      </c>
      <c r="C103" s="19">
        <v>0.6875</v>
      </c>
      <c r="D103" s="18" t="s">
        <v>184</v>
      </c>
      <c r="E103" s="18" t="s">
        <v>103</v>
      </c>
      <c r="F103" s="18" t="s">
        <v>97</v>
      </c>
      <c r="G103" s="18" t="s">
        <v>104</v>
      </c>
      <c r="H103" s="19">
        <v>4.8611111111111112E-3</v>
      </c>
      <c r="I103" s="18">
        <f t="shared" si="2"/>
        <v>0</v>
      </c>
      <c r="J103" s="18">
        <f t="shared" si="3"/>
        <v>7</v>
      </c>
      <c r="K103" s="20">
        <v>7.1999999999999995E-2</v>
      </c>
    </row>
    <row r="104" spans="1:11" x14ac:dyDescent="0.25">
      <c r="A104" t="s">
        <v>100</v>
      </c>
      <c r="B104" s="18" t="s">
        <v>166</v>
      </c>
      <c r="C104" s="19">
        <v>0.68680555555555556</v>
      </c>
      <c r="D104" s="18" t="s">
        <v>189</v>
      </c>
      <c r="E104" s="18" t="s">
        <v>103</v>
      </c>
      <c r="F104" s="18" t="s">
        <v>97</v>
      </c>
      <c r="G104" s="18" t="s">
        <v>104</v>
      </c>
      <c r="H104" s="19">
        <v>4.8611111111111112E-3</v>
      </c>
      <c r="I104" s="18">
        <f t="shared" si="2"/>
        <v>0</v>
      </c>
      <c r="J104" s="18">
        <f t="shared" si="3"/>
        <v>7</v>
      </c>
      <c r="K104" s="20">
        <v>7.1999999999999995E-2</v>
      </c>
    </row>
    <row r="105" spans="1:11" x14ac:dyDescent="0.25">
      <c r="A105" t="s">
        <v>100</v>
      </c>
      <c r="B105" s="18" t="s">
        <v>166</v>
      </c>
      <c r="C105" s="19">
        <v>0.68541666666666667</v>
      </c>
      <c r="D105" s="18" t="s">
        <v>184</v>
      </c>
      <c r="E105" s="18" t="s">
        <v>103</v>
      </c>
      <c r="F105" s="18" t="s">
        <v>97</v>
      </c>
      <c r="G105" s="18" t="s">
        <v>104</v>
      </c>
      <c r="H105" s="19">
        <v>4.1666666666666666E-3</v>
      </c>
      <c r="I105" s="18">
        <f t="shared" si="2"/>
        <v>0</v>
      </c>
      <c r="J105" s="18">
        <f t="shared" si="3"/>
        <v>6</v>
      </c>
      <c r="K105" s="20">
        <v>7.1999999999999995E-2</v>
      </c>
    </row>
    <row r="106" spans="1:11" x14ac:dyDescent="0.25">
      <c r="A106" t="s">
        <v>100</v>
      </c>
      <c r="B106" s="18" t="s">
        <v>166</v>
      </c>
      <c r="C106" s="19">
        <v>0.68263888888888891</v>
      </c>
      <c r="D106" s="18" t="s">
        <v>184</v>
      </c>
      <c r="E106" s="18" t="s">
        <v>103</v>
      </c>
      <c r="F106" s="18" t="s">
        <v>97</v>
      </c>
      <c r="G106" s="18" t="s">
        <v>104</v>
      </c>
      <c r="H106" s="19">
        <v>6.9444444444444441E-3</v>
      </c>
      <c r="I106" s="18">
        <f t="shared" si="2"/>
        <v>0</v>
      </c>
      <c r="J106" s="18">
        <f t="shared" si="3"/>
        <v>10</v>
      </c>
      <c r="K106" s="20">
        <v>7.1999999999999995E-2</v>
      </c>
    </row>
    <row r="107" spans="1:11" x14ac:dyDescent="0.25">
      <c r="A107" t="s">
        <v>100</v>
      </c>
      <c r="B107" s="18" t="s">
        <v>166</v>
      </c>
      <c r="C107" s="19">
        <v>0.68055555555555547</v>
      </c>
      <c r="D107" s="18" t="s">
        <v>150</v>
      </c>
      <c r="E107" s="18" t="s">
        <v>103</v>
      </c>
      <c r="F107" s="18" t="s">
        <v>97</v>
      </c>
      <c r="G107" s="18" t="s">
        <v>104</v>
      </c>
      <c r="H107" s="19">
        <v>6.25E-2</v>
      </c>
      <c r="I107" s="18">
        <f t="shared" si="2"/>
        <v>1</v>
      </c>
      <c r="J107" s="18">
        <f t="shared" si="3"/>
        <v>30</v>
      </c>
      <c r="K107" s="20">
        <v>9.5000000000000001E-2</v>
      </c>
    </row>
    <row r="108" spans="1:11" x14ac:dyDescent="0.25">
      <c r="A108" t="s">
        <v>100</v>
      </c>
      <c r="B108" s="18" t="s">
        <v>166</v>
      </c>
      <c r="C108" s="19">
        <v>0.67986111111111114</v>
      </c>
      <c r="D108" s="18" t="s">
        <v>150</v>
      </c>
      <c r="E108" s="18" t="s">
        <v>103</v>
      </c>
      <c r="F108" s="18" t="s">
        <v>97</v>
      </c>
      <c r="G108" s="18" t="s">
        <v>104</v>
      </c>
      <c r="H108" s="19">
        <v>6.9444444444444441E-3</v>
      </c>
      <c r="I108" s="18">
        <f t="shared" si="2"/>
        <v>0</v>
      </c>
      <c r="J108" s="18">
        <f t="shared" si="3"/>
        <v>10</v>
      </c>
      <c r="K108" s="20">
        <v>7.1999999999999995E-2</v>
      </c>
    </row>
    <row r="109" spans="1:11" x14ac:dyDescent="0.25">
      <c r="A109" t="s">
        <v>100</v>
      </c>
      <c r="B109" s="18" t="s">
        <v>171</v>
      </c>
      <c r="C109" s="19">
        <v>0.91041666666666676</v>
      </c>
      <c r="D109" s="18" t="s">
        <v>187</v>
      </c>
      <c r="E109" s="18" t="s">
        <v>103</v>
      </c>
      <c r="F109" s="18" t="s">
        <v>97</v>
      </c>
      <c r="G109" s="18" t="s">
        <v>104</v>
      </c>
      <c r="H109" s="19">
        <v>3.472222222222222E-3</v>
      </c>
      <c r="I109" s="18">
        <f t="shared" si="2"/>
        <v>0</v>
      </c>
      <c r="J109" s="18">
        <f t="shared" si="3"/>
        <v>5</v>
      </c>
      <c r="K109" s="20">
        <v>7.1999999999999995E-2</v>
      </c>
    </row>
    <row r="110" spans="1:11" x14ac:dyDescent="0.25">
      <c r="A110" t="s">
        <v>100</v>
      </c>
      <c r="B110" s="18" t="s">
        <v>171</v>
      </c>
      <c r="C110" s="19">
        <v>0.90972222222222221</v>
      </c>
      <c r="D110" s="18" t="s">
        <v>187</v>
      </c>
      <c r="E110" s="18" t="s">
        <v>103</v>
      </c>
      <c r="F110" s="18" t="s">
        <v>97</v>
      </c>
      <c r="G110" s="18" t="s">
        <v>104</v>
      </c>
      <c r="H110" s="19">
        <v>4.8611111111111112E-3</v>
      </c>
      <c r="I110" s="18">
        <f t="shared" si="2"/>
        <v>0</v>
      </c>
      <c r="J110" s="18">
        <f t="shared" si="3"/>
        <v>7</v>
      </c>
      <c r="K110" s="20">
        <v>7.1999999999999995E-2</v>
      </c>
    </row>
    <row r="111" spans="1:11" x14ac:dyDescent="0.25">
      <c r="A111" t="s">
        <v>100</v>
      </c>
      <c r="B111" s="18" t="s">
        <v>171</v>
      </c>
      <c r="C111" s="19">
        <v>0.69513888888888886</v>
      </c>
      <c r="D111" s="18" t="s">
        <v>105</v>
      </c>
      <c r="E111" s="18" t="s">
        <v>103</v>
      </c>
      <c r="F111" s="18" t="s">
        <v>97</v>
      </c>
      <c r="G111" s="18" t="s">
        <v>104</v>
      </c>
      <c r="H111" s="19">
        <v>0.2298611111111111</v>
      </c>
      <c r="I111" s="18">
        <f t="shared" si="2"/>
        <v>5</v>
      </c>
      <c r="J111" s="18">
        <f t="shared" si="3"/>
        <v>31</v>
      </c>
      <c r="K111" s="20">
        <v>0.187</v>
      </c>
    </row>
    <row r="112" spans="1:11" x14ac:dyDescent="0.25">
      <c r="A112" t="s">
        <v>100</v>
      </c>
      <c r="B112" s="18" t="s">
        <v>171</v>
      </c>
      <c r="C112" s="19">
        <v>0.68333333333333324</v>
      </c>
      <c r="D112" s="18" t="s">
        <v>174</v>
      </c>
      <c r="E112" s="18" t="s">
        <v>103</v>
      </c>
      <c r="F112" s="18" t="s">
        <v>97</v>
      </c>
      <c r="G112" s="18" t="s">
        <v>104</v>
      </c>
      <c r="H112" s="19">
        <v>0.70416666666666661</v>
      </c>
      <c r="I112" s="18">
        <f t="shared" si="2"/>
        <v>16</v>
      </c>
      <c r="J112" s="18">
        <f t="shared" si="3"/>
        <v>54</v>
      </c>
      <c r="K112" s="20">
        <v>0.44</v>
      </c>
    </row>
    <row r="113" spans="1:11" x14ac:dyDescent="0.25">
      <c r="A113" t="s">
        <v>100</v>
      </c>
      <c r="B113" s="18" t="s">
        <v>171</v>
      </c>
      <c r="C113" s="19">
        <v>0.67222222222222217</v>
      </c>
      <c r="D113" s="18" t="s">
        <v>190</v>
      </c>
      <c r="E113" s="18" t="s">
        <v>127</v>
      </c>
      <c r="F113" s="18" t="s">
        <v>97</v>
      </c>
      <c r="G113" s="18" t="s">
        <v>104</v>
      </c>
      <c r="H113" s="19">
        <v>0.58888888888888891</v>
      </c>
      <c r="I113" s="18">
        <f t="shared" si="2"/>
        <v>14</v>
      </c>
      <c r="J113" s="18">
        <f t="shared" si="3"/>
        <v>8</v>
      </c>
      <c r="K113" s="20">
        <v>0.39400000000000002</v>
      </c>
    </row>
    <row r="114" spans="1:11" x14ac:dyDescent="0.25">
      <c r="A114" t="s">
        <v>100</v>
      </c>
      <c r="B114" s="18" t="s">
        <v>171</v>
      </c>
      <c r="C114" s="19">
        <v>0.67013888888888884</v>
      </c>
      <c r="D114" s="18" t="s">
        <v>191</v>
      </c>
      <c r="E114" s="18" t="s">
        <v>127</v>
      </c>
      <c r="F114" s="18" t="s">
        <v>97</v>
      </c>
      <c r="G114" s="18" t="s">
        <v>104</v>
      </c>
      <c r="H114" s="19">
        <v>0.11944444444444445</v>
      </c>
      <c r="I114" s="18">
        <f t="shared" si="2"/>
        <v>2</v>
      </c>
      <c r="J114" s="18">
        <f t="shared" si="3"/>
        <v>52</v>
      </c>
      <c r="K114" s="20">
        <v>0.11799999999999999</v>
      </c>
    </row>
    <row r="115" spans="1:11" x14ac:dyDescent="0.25">
      <c r="A115" t="s">
        <v>100</v>
      </c>
      <c r="B115" s="18" t="s">
        <v>171</v>
      </c>
      <c r="C115" s="19">
        <v>0.66805555555555562</v>
      </c>
      <c r="D115" s="18" t="s">
        <v>105</v>
      </c>
      <c r="E115" s="18" t="s">
        <v>103</v>
      </c>
      <c r="F115" s="18" t="s">
        <v>97</v>
      </c>
      <c r="G115" s="18" t="s">
        <v>104</v>
      </c>
      <c r="H115" s="19">
        <v>1.0416666666666666E-2</v>
      </c>
      <c r="I115" s="18">
        <f t="shared" si="2"/>
        <v>0</v>
      </c>
      <c r="J115" s="18">
        <f t="shared" si="3"/>
        <v>15</v>
      </c>
      <c r="K115" s="20">
        <v>7.1999999999999995E-2</v>
      </c>
    </row>
    <row r="116" spans="1:11" x14ac:dyDescent="0.25">
      <c r="A116" t="s">
        <v>100</v>
      </c>
      <c r="B116" s="18" t="s">
        <v>171</v>
      </c>
      <c r="C116" s="19">
        <v>2.0833333333333332E-2</v>
      </c>
      <c r="D116" s="18" t="s">
        <v>192</v>
      </c>
      <c r="E116" s="18" t="s">
        <v>193</v>
      </c>
      <c r="F116" s="18" t="s">
        <v>97</v>
      </c>
      <c r="G116" s="18" t="s">
        <v>104</v>
      </c>
      <c r="H116" s="19">
        <v>0.27708333333333335</v>
      </c>
      <c r="I116" s="18">
        <f t="shared" si="2"/>
        <v>6</v>
      </c>
      <c r="J116" s="18">
        <f t="shared" si="3"/>
        <v>39</v>
      </c>
      <c r="K116" s="20">
        <v>0.21</v>
      </c>
    </row>
    <row r="117" spans="1:11" x14ac:dyDescent="0.25">
      <c r="A117" t="s">
        <v>100</v>
      </c>
      <c r="B117" s="18" t="s">
        <v>171</v>
      </c>
      <c r="C117" s="19">
        <v>1.9444444444444445E-2</v>
      </c>
      <c r="D117" s="18" t="s">
        <v>192</v>
      </c>
      <c r="E117" s="18" t="s">
        <v>193</v>
      </c>
      <c r="F117" s="18" t="s">
        <v>97</v>
      </c>
      <c r="G117" s="18" t="s">
        <v>104</v>
      </c>
      <c r="H117" s="19">
        <v>3.9583333333333331E-2</v>
      </c>
      <c r="I117" s="18">
        <f t="shared" si="2"/>
        <v>0</v>
      </c>
      <c r="J117" s="18">
        <f t="shared" si="3"/>
        <v>57</v>
      </c>
      <c r="K117" s="20">
        <v>7.1999999999999995E-2</v>
      </c>
    </row>
    <row r="118" spans="1:11" x14ac:dyDescent="0.25">
      <c r="A118" t="s">
        <v>100</v>
      </c>
      <c r="B118" s="18" t="s">
        <v>177</v>
      </c>
      <c r="C118" s="19">
        <v>0.90208333333333324</v>
      </c>
      <c r="D118" s="18" t="s">
        <v>137</v>
      </c>
      <c r="E118" s="18" t="s">
        <v>103</v>
      </c>
      <c r="F118" s="18" t="s">
        <v>97</v>
      </c>
      <c r="G118" s="18" t="s">
        <v>104</v>
      </c>
      <c r="H118" s="19">
        <v>6.5972222222222224E-2</v>
      </c>
      <c r="I118" s="18">
        <f t="shared" si="2"/>
        <v>1</v>
      </c>
      <c r="J118" s="18">
        <f t="shared" si="3"/>
        <v>35</v>
      </c>
      <c r="K118" s="20">
        <v>9.5000000000000001E-2</v>
      </c>
    </row>
    <row r="119" spans="1:11" x14ac:dyDescent="0.25">
      <c r="A119" t="s">
        <v>100</v>
      </c>
      <c r="B119" s="18" t="s">
        <v>177</v>
      </c>
      <c r="C119" s="19">
        <v>0.9</v>
      </c>
      <c r="D119" s="18" t="s">
        <v>137</v>
      </c>
      <c r="E119" s="18" t="s">
        <v>103</v>
      </c>
      <c r="F119" s="18" t="s">
        <v>97</v>
      </c>
      <c r="G119" s="18" t="s">
        <v>104</v>
      </c>
      <c r="H119" s="19">
        <v>0.10208333333333335</v>
      </c>
      <c r="I119" s="18">
        <f t="shared" si="2"/>
        <v>2</v>
      </c>
      <c r="J119" s="18">
        <f t="shared" si="3"/>
        <v>27</v>
      </c>
      <c r="K119" s="20">
        <v>0.11799999999999999</v>
      </c>
    </row>
    <row r="120" spans="1:11" x14ac:dyDescent="0.25">
      <c r="A120" t="s">
        <v>100</v>
      </c>
      <c r="B120" s="18" t="s">
        <v>177</v>
      </c>
      <c r="C120" s="19">
        <v>0.8979166666666667</v>
      </c>
      <c r="D120" s="18" t="s">
        <v>186</v>
      </c>
      <c r="E120" s="18" t="s">
        <v>103</v>
      </c>
      <c r="F120" s="18" t="s">
        <v>97</v>
      </c>
      <c r="G120" s="18" t="s">
        <v>104</v>
      </c>
      <c r="H120" s="19">
        <v>2.4305555555555556E-2</v>
      </c>
      <c r="I120" s="18">
        <f t="shared" si="2"/>
        <v>0</v>
      </c>
      <c r="J120" s="18">
        <f t="shared" si="3"/>
        <v>35</v>
      </c>
      <c r="K120" s="20">
        <v>7.1999999999999995E-2</v>
      </c>
    </row>
    <row r="121" spans="1:11" x14ac:dyDescent="0.25">
      <c r="A121" t="s">
        <v>100</v>
      </c>
      <c r="B121" s="18" t="s">
        <v>177</v>
      </c>
      <c r="C121" s="19">
        <v>0.74791666666666667</v>
      </c>
      <c r="D121" s="18" t="s">
        <v>194</v>
      </c>
      <c r="E121" s="18" t="s">
        <v>103</v>
      </c>
      <c r="F121" s="18" t="s">
        <v>97</v>
      </c>
      <c r="G121" s="18" t="s">
        <v>104</v>
      </c>
      <c r="H121" s="19">
        <v>1.9444444444444445E-2</v>
      </c>
      <c r="I121" s="18">
        <f t="shared" si="2"/>
        <v>0</v>
      </c>
      <c r="J121" s="18">
        <f t="shared" si="3"/>
        <v>28</v>
      </c>
      <c r="K121" s="20">
        <v>7.1999999999999995E-2</v>
      </c>
    </row>
    <row r="122" spans="1:11" x14ac:dyDescent="0.25">
      <c r="A122" t="s">
        <v>100</v>
      </c>
      <c r="B122" s="18" t="s">
        <v>177</v>
      </c>
      <c r="C122" s="19">
        <v>0.74652777777777779</v>
      </c>
      <c r="D122" s="18" t="s">
        <v>195</v>
      </c>
      <c r="E122" s="18" t="s">
        <v>127</v>
      </c>
      <c r="F122" s="18" t="s">
        <v>97</v>
      </c>
      <c r="G122" s="18" t="s">
        <v>104</v>
      </c>
      <c r="H122" s="19">
        <v>1.0416666666666666E-2</v>
      </c>
      <c r="I122" s="18">
        <f t="shared" si="2"/>
        <v>0</v>
      </c>
      <c r="J122" s="18">
        <f t="shared" si="3"/>
        <v>15</v>
      </c>
      <c r="K122" s="20">
        <v>7.1999999999999995E-2</v>
      </c>
    </row>
    <row r="123" spans="1:11" x14ac:dyDescent="0.25">
      <c r="A123" t="s">
        <v>100</v>
      </c>
      <c r="B123" s="18" t="s">
        <v>177</v>
      </c>
      <c r="C123" s="19">
        <v>0.74583333333333324</v>
      </c>
      <c r="D123" s="18" t="s">
        <v>195</v>
      </c>
      <c r="E123" s="18" t="s">
        <v>127</v>
      </c>
      <c r="F123" s="18" t="s">
        <v>97</v>
      </c>
      <c r="G123" s="18" t="s">
        <v>104</v>
      </c>
      <c r="H123" s="19">
        <v>1.3888888888888888E-2</v>
      </c>
      <c r="I123" s="18">
        <f t="shared" si="2"/>
        <v>0</v>
      </c>
      <c r="J123" s="18">
        <f t="shared" si="3"/>
        <v>20</v>
      </c>
      <c r="K123" s="20">
        <v>7.1999999999999995E-2</v>
      </c>
    </row>
    <row r="124" spans="1:11" x14ac:dyDescent="0.25">
      <c r="A124" t="s">
        <v>100</v>
      </c>
      <c r="B124" s="18" t="s">
        <v>177</v>
      </c>
      <c r="C124" s="19">
        <v>0.74305555555555547</v>
      </c>
      <c r="D124" s="18" t="s">
        <v>182</v>
      </c>
      <c r="E124" s="18" t="s">
        <v>103</v>
      </c>
      <c r="F124" s="18" t="s">
        <v>97</v>
      </c>
      <c r="G124" s="18" t="s">
        <v>104</v>
      </c>
      <c r="H124" s="19">
        <v>5.9027777777777783E-2</v>
      </c>
      <c r="I124" s="18">
        <f t="shared" si="2"/>
        <v>1</v>
      </c>
      <c r="J124" s="18">
        <f t="shared" si="3"/>
        <v>25</v>
      </c>
      <c r="K124" s="20">
        <v>9.5000000000000001E-2</v>
      </c>
    </row>
    <row r="125" spans="1:11" x14ac:dyDescent="0.25">
      <c r="A125" t="s">
        <v>100</v>
      </c>
      <c r="B125" s="18" t="s">
        <v>177</v>
      </c>
      <c r="C125" s="19">
        <v>0.73888888888888893</v>
      </c>
      <c r="D125" s="18" t="s">
        <v>117</v>
      </c>
      <c r="E125" s="18" t="s">
        <v>103</v>
      </c>
      <c r="F125" s="18" t="s">
        <v>97</v>
      </c>
      <c r="G125" s="18" t="s">
        <v>104</v>
      </c>
      <c r="H125" s="19">
        <v>0.20694444444444446</v>
      </c>
      <c r="I125" s="18">
        <f t="shared" si="2"/>
        <v>4</v>
      </c>
      <c r="J125" s="18">
        <f t="shared" si="3"/>
        <v>58</v>
      </c>
      <c r="K125" s="20">
        <v>0.16400000000000001</v>
      </c>
    </row>
    <row r="126" spans="1:11" x14ac:dyDescent="0.25">
      <c r="A126" t="s">
        <v>100</v>
      </c>
      <c r="B126" s="18" t="s">
        <v>177</v>
      </c>
      <c r="C126" s="19">
        <v>0.7368055555555556</v>
      </c>
      <c r="D126" s="18" t="s">
        <v>191</v>
      </c>
      <c r="E126" s="18" t="s">
        <v>127</v>
      </c>
      <c r="F126" s="18" t="s">
        <v>97</v>
      </c>
      <c r="G126" s="18" t="s">
        <v>104</v>
      </c>
      <c r="H126" s="19">
        <v>7.6388888888888886E-3</v>
      </c>
      <c r="I126" s="18">
        <f t="shared" si="2"/>
        <v>0</v>
      </c>
      <c r="J126" s="18">
        <f t="shared" si="3"/>
        <v>11</v>
      </c>
      <c r="K126" s="20">
        <v>7.1999999999999995E-2</v>
      </c>
    </row>
    <row r="127" spans="1:11" x14ac:dyDescent="0.25">
      <c r="A127" t="s">
        <v>100</v>
      </c>
      <c r="B127" s="18" t="s">
        <v>177</v>
      </c>
      <c r="C127" s="19">
        <v>0.71250000000000002</v>
      </c>
      <c r="D127" s="18" t="s">
        <v>194</v>
      </c>
      <c r="E127" s="18" t="s">
        <v>103</v>
      </c>
      <c r="F127" s="18" t="s">
        <v>97</v>
      </c>
      <c r="G127" s="18" t="s">
        <v>104</v>
      </c>
      <c r="H127" s="19">
        <v>0.1173611111111111</v>
      </c>
      <c r="I127" s="18">
        <f t="shared" si="2"/>
        <v>2</v>
      </c>
      <c r="J127" s="18">
        <f t="shared" si="3"/>
        <v>49</v>
      </c>
      <c r="K127" s="20">
        <v>0.11799999999999999</v>
      </c>
    </row>
    <row r="128" spans="1:11" x14ac:dyDescent="0.25">
      <c r="A128" t="s">
        <v>100</v>
      </c>
      <c r="B128" s="18" t="s">
        <v>177</v>
      </c>
      <c r="C128" s="19">
        <v>0.71111111111111114</v>
      </c>
      <c r="D128" s="18" t="s">
        <v>196</v>
      </c>
      <c r="E128" s="18" t="s">
        <v>103</v>
      </c>
      <c r="F128" s="18" t="s">
        <v>97</v>
      </c>
      <c r="G128" s="18" t="s">
        <v>104</v>
      </c>
      <c r="H128" s="19">
        <v>7.6388888888888886E-3</v>
      </c>
      <c r="I128" s="18">
        <f t="shared" si="2"/>
        <v>0</v>
      </c>
      <c r="J128" s="18">
        <f t="shared" si="3"/>
        <v>11</v>
      </c>
      <c r="K128" s="20">
        <v>7.1999999999999995E-2</v>
      </c>
    </row>
    <row r="129" spans="1:11" x14ac:dyDescent="0.25">
      <c r="A129" t="s">
        <v>100</v>
      </c>
      <c r="B129" s="18" t="s">
        <v>181</v>
      </c>
      <c r="C129" s="19">
        <v>0.6333333333333333</v>
      </c>
      <c r="D129" s="18" t="s">
        <v>120</v>
      </c>
      <c r="E129" s="18" t="s">
        <v>103</v>
      </c>
      <c r="F129" s="18" t="s">
        <v>97</v>
      </c>
      <c r="G129" s="18" t="s">
        <v>104</v>
      </c>
      <c r="H129" s="19">
        <v>0.17569444444444446</v>
      </c>
      <c r="I129" s="18">
        <f t="shared" si="2"/>
        <v>4</v>
      </c>
      <c r="J129" s="18">
        <f t="shared" si="3"/>
        <v>13</v>
      </c>
      <c r="K129" s="20">
        <v>0.16400000000000001</v>
      </c>
    </row>
    <row r="130" spans="1:11" x14ac:dyDescent="0.25">
      <c r="A130" t="s">
        <v>100</v>
      </c>
      <c r="B130" s="18" t="s">
        <v>181</v>
      </c>
      <c r="C130" s="19">
        <v>0.63124999999999998</v>
      </c>
      <c r="D130" s="18" t="s">
        <v>120</v>
      </c>
      <c r="E130" s="18" t="s">
        <v>103</v>
      </c>
      <c r="F130" s="18" t="s">
        <v>97</v>
      </c>
      <c r="G130" s="18" t="s">
        <v>104</v>
      </c>
      <c r="H130" s="19">
        <v>1.9444444444444445E-2</v>
      </c>
      <c r="I130" s="18">
        <f t="shared" ref="I130:I149" si="4">HOUR(H130)</f>
        <v>0</v>
      </c>
      <c r="J130" s="18">
        <f t="shared" ref="J130:J149" si="5">MINUTE(H130)</f>
        <v>28</v>
      </c>
      <c r="K130" s="20">
        <v>7.1999999999999995E-2</v>
      </c>
    </row>
    <row r="131" spans="1:11" x14ac:dyDescent="0.25">
      <c r="A131" t="s">
        <v>100</v>
      </c>
      <c r="B131" s="18" t="s">
        <v>197</v>
      </c>
      <c r="C131" s="19">
        <v>0.76041666666666663</v>
      </c>
      <c r="D131" s="18" t="s">
        <v>120</v>
      </c>
      <c r="E131" s="18" t="s">
        <v>103</v>
      </c>
      <c r="F131" s="18" t="s">
        <v>97</v>
      </c>
      <c r="G131" s="18" t="s">
        <v>104</v>
      </c>
      <c r="H131" s="19">
        <v>4.1666666666666666E-3</v>
      </c>
      <c r="I131" s="18">
        <f t="shared" si="4"/>
        <v>0</v>
      </c>
      <c r="J131" s="18">
        <f t="shared" si="5"/>
        <v>6</v>
      </c>
      <c r="K131" s="20">
        <v>7.1999999999999995E-2</v>
      </c>
    </row>
    <row r="132" spans="1:11" ht="30" x14ac:dyDescent="0.25">
      <c r="A132" t="s">
        <v>100</v>
      </c>
      <c r="B132" s="18" t="s">
        <v>198</v>
      </c>
      <c r="C132" s="19">
        <v>0.91736111111111107</v>
      </c>
      <c r="D132" s="18" t="s">
        <v>199</v>
      </c>
      <c r="E132" s="18" t="s">
        <v>200</v>
      </c>
      <c r="F132" s="18" t="s">
        <v>97</v>
      </c>
      <c r="G132" s="18" t="s">
        <v>201</v>
      </c>
      <c r="H132" s="19">
        <v>0.12569444444444444</v>
      </c>
      <c r="I132" s="18">
        <f t="shared" si="4"/>
        <v>3</v>
      </c>
      <c r="J132" s="18">
        <f t="shared" si="5"/>
        <v>1</v>
      </c>
      <c r="K132" s="20">
        <v>0.188</v>
      </c>
    </row>
    <row r="133" spans="1:11" x14ac:dyDescent="0.25">
      <c r="A133" t="s">
        <v>202</v>
      </c>
      <c r="B133" s="18" t="s">
        <v>147</v>
      </c>
      <c r="C133" s="19">
        <v>0.67638888888888893</v>
      </c>
      <c r="D133" s="18" t="s">
        <v>203</v>
      </c>
      <c r="E133" s="18" t="s">
        <v>204</v>
      </c>
      <c r="F133" s="18" t="s">
        <v>97</v>
      </c>
      <c r="G133" s="18" t="s">
        <v>104</v>
      </c>
      <c r="H133" s="19">
        <v>0.30208333333333331</v>
      </c>
      <c r="I133" s="18">
        <f t="shared" si="4"/>
        <v>7</v>
      </c>
      <c r="J133" s="18">
        <f t="shared" si="5"/>
        <v>15</v>
      </c>
      <c r="K133" s="20">
        <v>0.23300000000000001</v>
      </c>
    </row>
    <row r="134" spans="1:11" x14ac:dyDescent="0.25">
      <c r="A134" t="s">
        <v>141</v>
      </c>
      <c r="B134" s="18" t="s">
        <v>144</v>
      </c>
      <c r="C134" s="19">
        <v>0.56944444444444442</v>
      </c>
      <c r="D134" s="18" t="s">
        <v>205</v>
      </c>
      <c r="E134" s="18" t="s">
        <v>107</v>
      </c>
      <c r="F134" s="18" t="s">
        <v>97</v>
      </c>
      <c r="G134" s="18" t="s">
        <v>104</v>
      </c>
      <c r="H134" s="19">
        <v>8.5416666666666655E-2</v>
      </c>
      <c r="I134" s="18">
        <f t="shared" si="4"/>
        <v>2</v>
      </c>
      <c r="J134" s="18">
        <f t="shared" si="5"/>
        <v>3</v>
      </c>
      <c r="K134" s="20">
        <v>0.11799999999999999</v>
      </c>
    </row>
    <row r="135" spans="1:11" x14ac:dyDescent="0.25">
      <c r="A135" t="s">
        <v>141</v>
      </c>
      <c r="B135" s="18" t="s">
        <v>144</v>
      </c>
      <c r="C135" s="19">
        <v>0.56527777777777777</v>
      </c>
      <c r="D135" s="18" t="s">
        <v>190</v>
      </c>
      <c r="E135" s="18" t="s">
        <v>127</v>
      </c>
      <c r="F135" s="18" t="s">
        <v>97</v>
      </c>
      <c r="G135" s="18" t="s">
        <v>104</v>
      </c>
      <c r="H135" s="19">
        <v>0.13749999999999998</v>
      </c>
      <c r="I135" s="18">
        <f t="shared" si="4"/>
        <v>3</v>
      </c>
      <c r="J135" s="18">
        <f t="shared" si="5"/>
        <v>18</v>
      </c>
      <c r="K135" s="20">
        <v>0.14099999999999999</v>
      </c>
    </row>
    <row r="136" spans="1:11" x14ac:dyDescent="0.25">
      <c r="A136" t="s">
        <v>141</v>
      </c>
      <c r="B136" s="18" t="s">
        <v>206</v>
      </c>
      <c r="C136" s="19">
        <v>0.57708333333333328</v>
      </c>
      <c r="D136" s="18" t="s">
        <v>205</v>
      </c>
      <c r="E136" s="18" t="s">
        <v>107</v>
      </c>
      <c r="F136" s="18" t="s">
        <v>97</v>
      </c>
      <c r="G136" s="18" t="s">
        <v>104</v>
      </c>
      <c r="H136" s="19">
        <v>7.5694444444444439E-2</v>
      </c>
      <c r="I136" s="18">
        <f t="shared" si="4"/>
        <v>1</v>
      </c>
      <c r="J136" s="18">
        <f t="shared" si="5"/>
        <v>49</v>
      </c>
      <c r="K136" s="20">
        <v>9.5000000000000001E-2</v>
      </c>
    </row>
    <row r="137" spans="1:11" x14ac:dyDescent="0.25">
      <c r="A137" t="s">
        <v>141</v>
      </c>
      <c r="B137" s="18" t="s">
        <v>156</v>
      </c>
      <c r="C137" s="19">
        <v>0.63611111111111118</v>
      </c>
      <c r="D137" s="18" t="s">
        <v>207</v>
      </c>
      <c r="E137" s="18" t="s">
        <v>103</v>
      </c>
      <c r="F137" s="18" t="s">
        <v>97</v>
      </c>
      <c r="G137" s="18" t="s">
        <v>104</v>
      </c>
      <c r="H137" s="19">
        <v>5.2777777777777778E-2</v>
      </c>
      <c r="I137" s="18">
        <f t="shared" si="4"/>
        <v>1</v>
      </c>
      <c r="J137" s="18">
        <f t="shared" si="5"/>
        <v>16</v>
      </c>
      <c r="K137" s="20">
        <v>9.5000000000000001E-2</v>
      </c>
    </row>
    <row r="138" spans="1:11" x14ac:dyDescent="0.25">
      <c r="A138" t="s">
        <v>141</v>
      </c>
      <c r="B138" s="18" t="s">
        <v>156</v>
      </c>
      <c r="C138" s="19">
        <v>0.63124999999999998</v>
      </c>
      <c r="D138" s="18" t="s">
        <v>208</v>
      </c>
      <c r="E138" s="18" t="s">
        <v>122</v>
      </c>
      <c r="F138" s="18" t="s">
        <v>97</v>
      </c>
      <c r="G138" s="18" t="s">
        <v>104</v>
      </c>
      <c r="H138" s="19">
        <v>0.11458333333333333</v>
      </c>
      <c r="I138" s="18">
        <f t="shared" si="4"/>
        <v>2</v>
      </c>
      <c r="J138" s="18">
        <f t="shared" si="5"/>
        <v>45</v>
      </c>
      <c r="K138" s="20">
        <v>0.11799999999999999</v>
      </c>
    </row>
    <row r="139" spans="1:11" x14ac:dyDescent="0.25">
      <c r="A139" t="s">
        <v>141</v>
      </c>
      <c r="B139" s="18" t="s">
        <v>209</v>
      </c>
      <c r="C139" s="19">
        <v>0.58402777777777781</v>
      </c>
      <c r="D139" s="18" t="s">
        <v>210</v>
      </c>
      <c r="E139" s="18" t="s">
        <v>146</v>
      </c>
      <c r="F139" s="18" t="s">
        <v>97</v>
      </c>
      <c r="G139" s="18" t="s">
        <v>104</v>
      </c>
      <c r="H139" s="19">
        <v>6.2499999999999995E-3</v>
      </c>
      <c r="I139" s="18">
        <f t="shared" si="4"/>
        <v>0</v>
      </c>
      <c r="J139" s="18">
        <f t="shared" si="5"/>
        <v>9</v>
      </c>
      <c r="K139" s="20">
        <v>7.1999999999999995E-2</v>
      </c>
    </row>
    <row r="140" spans="1:11" x14ac:dyDescent="0.25">
      <c r="A140" t="s">
        <v>141</v>
      </c>
      <c r="B140" s="18" t="s">
        <v>209</v>
      </c>
      <c r="C140" s="19">
        <v>0.58263888888888882</v>
      </c>
      <c r="D140" s="18" t="s">
        <v>211</v>
      </c>
      <c r="E140" s="18" t="s">
        <v>146</v>
      </c>
      <c r="F140" s="18" t="s">
        <v>97</v>
      </c>
      <c r="G140" s="18" t="s">
        <v>104</v>
      </c>
      <c r="H140" s="19">
        <v>6.9444444444444441E-3</v>
      </c>
      <c r="I140" s="18">
        <f t="shared" si="4"/>
        <v>0</v>
      </c>
      <c r="J140" s="18">
        <f t="shared" si="5"/>
        <v>10</v>
      </c>
      <c r="K140" s="20">
        <v>7.1999999999999995E-2</v>
      </c>
    </row>
    <row r="141" spans="1:11" x14ac:dyDescent="0.25">
      <c r="A141" t="s">
        <v>141</v>
      </c>
      <c r="B141" s="18" t="s">
        <v>212</v>
      </c>
      <c r="C141" s="19">
        <v>0.70347222222222217</v>
      </c>
      <c r="D141" s="18" t="s">
        <v>213</v>
      </c>
      <c r="E141" s="18" t="s">
        <v>103</v>
      </c>
      <c r="F141" s="18" t="s">
        <v>97</v>
      </c>
      <c r="G141" s="18" t="s">
        <v>104</v>
      </c>
      <c r="H141" s="19">
        <v>8.4722222222222213E-2</v>
      </c>
      <c r="I141" s="18">
        <f t="shared" si="4"/>
        <v>2</v>
      </c>
      <c r="J141" s="18">
        <f t="shared" si="5"/>
        <v>2</v>
      </c>
      <c r="K141" s="20">
        <v>0.11799999999999999</v>
      </c>
    </row>
    <row r="142" spans="1:11" x14ac:dyDescent="0.25">
      <c r="A142" t="s">
        <v>141</v>
      </c>
      <c r="B142" s="18" t="s">
        <v>212</v>
      </c>
      <c r="C142" s="19">
        <v>0.70277777777777783</v>
      </c>
      <c r="D142" s="18" t="s">
        <v>213</v>
      </c>
      <c r="E142" s="18" t="s">
        <v>103</v>
      </c>
      <c r="F142" s="18" t="s">
        <v>97</v>
      </c>
      <c r="G142" s="18" t="s">
        <v>104</v>
      </c>
      <c r="H142" s="19">
        <v>5.5555555555555558E-3</v>
      </c>
      <c r="I142" s="18">
        <f t="shared" si="4"/>
        <v>0</v>
      </c>
      <c r="J142" s="18">
        <f t="shared" si="5"/>
        <v>8</v>
      </c>
      <c r="K142" s="20">
        <v>7.1999999999999995E-2</v>
      </c>
    </row>
    <row r="143" spans="1:11" x14ac:dyDescent="0.25">
      <c r="A143" t="s">
        <v>141</v>
      </c>
      <c r="B143" s="18" t="s">
        <v>212</v>
      </c>
      <c r="C143" s="19">
        <v>0.68819444444444444</v>
      </c>
      <c r="D143" s="18" t="s">
        <v>214</v>
      </c>
      <c r="E143" s="18" t="s">
        <v>215</v>
      </c>
      <c r="F143" s="18" t="s">
        <v>97</v>
      </c>
      <c r="G143" s="18" t="s">
        <v>216</v>
      </c>
      <c r="H143" s="19">
        <v>0.11458333333333333</v>
      </c>
      <c r="I143" s="18">
        <f t="shared" si="4"/>
        <v>2</v>
      </c>
      <c r="J143" s="18">
        <f t="shared" si="5"/>
        <v>45</v>
      </c>
      <c r="K143" s="20">
        <v>0.182</v>
      </c>
    </row>
    <row r="144" spans="1:11" x14ac:dyDescent="0.25">
      <c r="A144" t="s">
        <v>141</v>
      </c>
      <c r="B144" s="18" t="s">
        <v>212</v>
      </c>
      <c r="C144" s="19">
        <v>0.6694444444444444</v>
      </c>
      <c r="D144" s="18" t="s">
        <v>106</v>
      </c>
      <c r="E144" s="18" t="s">
        <v>107</v>
      </c>
      <c r="F144" s="18" t="s">
        <v>97</v>
      </c>
      <c r="G144" s="18" t="s">
        <v>104</v>
      </c>
      <c r="H144" s="19">
        <v>6.1111111111111116E-2</v>
      </c>
      <c r="I144" s="18">
        <f t="shared" si="4"/>
        <v>1</v>
      </c>
      <c r="J144" s="18">
        <f t="shared" si="5"/>
        <v>28</v>
      </c>
      <c r="K144" s="20">
        <v>9.5000000000000001E-2</v>
      </c>
    </row>
    <row r="145" spans="1:11" x14ac:dyDescent="0.25">
      <c r="A145" t="s">
        <v>141</v>
      </c>
      <c r="B145" s="18" t="s">
        <v>166</v>
      </c>
      <c r="C145" s="19">
        <v>0.78819444444444453</v>
      </c>
      <c r="D145" s="18" t="s">
        <v>217</v>
      </c>
      <c r="E145" s="18" t="s">
        <v>122</v>
      </c>
      <c r="F145" s="18" t="s">
        <v>97</v>
      </c>
      <c r="G145" s="18" t="s">
        <v>104</v>
      </c>
      <c r="H145" s="19">
        <v>1.3888888888888889E-3</v>
      </c>
      <c r="I145" s="18">
        <f t="shared" si="4"/>
        <v>0</v>
      </c>
      <c r="J145" s="18">
        <f t="shared" si="5"/>
        <v>2</v>
      </c>
      <c r="K145" s="20">
        <v>7.1999999999999995E-2</v>
      </c>
    </row>
    <row r="146" spans="1:11" x14ac:dyDescent="0.25">
      <c r="A146" t="s">
        <v>141</v>
      </c>
      <c r="B146" s="18" t="s">
        <v>166</v>
      </c>
      <c r="C146" s="19">
        <v>0.78749999999999998</v>
      </c>
      <c r="D146" s="18" t="s">
        <v>218</v>
      </c>
      <c r="E146" s="18" t="s">
        <v>122</v>
      </c>
      <c r="F146" s="18" t="s">
        <v>97</v>
      </c>
      <c r="G146" s="18" t="s">
        <v>104</v>
      </c>
      <c r="H146" s="19">
        <v>4.1666666666666666E-3</v>
      </c>
      <c r="I146" s="18">
        <f t="shared" si="4"/>
        <v>0</v>
      </c>
      <c r="J146" s="18">
        <f t="shared" si="5"/>
        <v>6</v>
      </c>
      <c r="K146" s="20">
        <v>7.1999999999999995E-2</v>
      </c>
    </row>
    <row r="147" spans="1:11" x14ac:dyDescent="0.25">
      <c r="A147" t="s">
        <v>141</v>
      </c>
      <c r="B147" s="18" t="s">
        <v>166</v>
      </c>
      <c r="C147" s="19">
        <v>0.78749999999999998</v>
      </c>
      <c r="D147" s="18" t="s">
        <v>219</v>
      </c>
      <c r="E147" s="18" t="s">
        <v>122</v>
      </c>
      <c r="F147" s="18" t="s">
        <v>97</v>
      </c>
      <c r="G147" s="18" t="s">
        <v>104</v>
      </c>
      <c r="H147" s="19">
        <v>2.7777777777777779E-3</v>
      </c>
      <c r="I147" s="18">
        <f t="shared" si="4"/>
        <v>0</v>
      </c>
      <c r="J147" s="18">
        <f t="shared" si="5"/>
        <v>4</v>
      </c>
      <c r="K147" s="20">
        <v>7.1999999999999995E-2</v>
      </c>
    </row>
    <row r="148" spans="1:11" x14ac:dyDescent="0.25">
      <c r="A148" t="s">
        <v>141</v>
      </c>
      <c r="B148" s="18" t="s">
        <v>166</v>
      </c>
      <c r="C148" s="19">
        <v>0.78333333333333333</v>
      </c>
      <c r="D148" s="18" t="s">
        <v>219</v>
      </c>
      <c r="E148" s="18" t="s">
        <v>122</v>
      </c>
      <c r="F148" s="18" t="s">
        <v>97</v>
      </c>
      <c r="G148" s="18" t="s">
        <v>104</v>
      </c>
      <c r="H148" s="19">
        <v>8.3333333333333332E-3</v>
      </c>
      <c r="I148" s="18">
        <f t="shared" si="4"/>
        <v>0</v>
      </c>
      <c r="J148" s="18">
        <f t="shared" si="5"/>
        <v>12</v>
      </c>
      <c r="K148" s="20">
        <v>7.1999999999999995E-2</v>
      </c>
    </row>
    <row r="149" spans="1:11" x14ac:dyDescent="0.25">
      <c r="A149" t="s">
        <v>141</v>
      </c>
      <c r="B149" s="18" t="s">
        <v>166</v>
      </c>
      <c r="C149" s="19">
        <v>0.77916666666666667</v>
      </c>
      <c r="D149" s="18" t="s">
        <v>217</v>
      </c>
      <c r="E149" s="18" t="s">
        <v>122</v>
      </c>
      <c r="F149" s="18" t="s">
        <v>97</v>
      </c>
      <c r="G149" s="18" t="s">
        <v>104</v>
      </c>
      <c r="H149" s="19">
        <v>9.0277777777777787E-3</v>
      </c>
      <c r="I149" s="18">
        <f t="shared" si="4"/>
        <v>0</v>
      </c>
      <c r="J149" s="18">
        <f t="shared" si="5"/>
        <v>13</v>
      </c>
      <c r="K149" s="20">
        <v>7.1999999999999995E-2</v>
      </c>
    </row>
  </sheetData>
  <mergeCells count="12">
    <mergeCell ref="M2:M6"/>
    <mergeCell ref="N2:Q2"/>
    <mergeCell ref="N3:O3"/>
    <mergeCell ref="P3:Q3"/>
    <mergeCell ref="P26:P27"/>
    <mergeCell ref="N7:Q7"/>
    <mergeCell ref="N8:Q8"/>
    <mergeCell ref="Q27:T27"/>
    <mergeCell ref="T21:W21"/>
    <mergeCell ref="T22:W22"/>
    <mergeCell ref="T24:W24"/>
    <mergeCell ref="M9:R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4"/>
  <sheetViews>
    <sheetView zoomScale="68" zoomScaleNormal="68" workbookViewId="0"/>
  </sheetViews>
  <sheetFormatPr baseColWidth="10" defaultColWidth="11.42578125" defaultRowHeight="15.75" x14ac:dyDescent="0.25"/>
  <cols>
    <col min="1" max="1" width="5.28515625" style="62" customWidth="1"/>
    <col min="2" max="2" width="36" style="63" customWidth="1"/>
    <col min="3" max="3" width="45.140625" style="63" customWidth="1"/>
    <col min="4" max="4" width="32.42578125" style="63" customWidth="1"/>
    <col min="5" max="5" width="34.5703125" style="63" customWidth="1"/>
    <col min="6" max="6" width="20.5703125" style="64" customWidth="1"/>
    <col min="7" max="16384" width="11.42578125" style="63"/>
  </cols>
  <sheetData>
    <row r="1" spans="1:6" x14ac:dyDescent="0.25">
      <c r="B1" s="62"/>
      <c r="C1" s="62"/>
    </row>
    <row r="3" spans="1:6" x14ac:dyDescent="0.25">
      <c r="B3" s="65" t="s">
        <v>554</v>
      </c>
      <c r="C3" s="65" t="s">
        <v>555</v>
      </c>
      <c r="D3" s="65" t="s">
        <v>286</v>
      </c>
      <c r="E3" s="65" t="s">
        <v>556</v>
      </c>
      <c r="F3" s="65" t="s">
        <v>557</v>
      </c>
    </row>
    <row r="5" spans="1:6" x14ac:dyDescent="0.25">
      <c r="A5" s="62">
        <v>1</v>
      </c>
      <c r="B5" s="63" t="s">
        <v>558</v>
      </c>
      <c r="C5" s="63" t="s">
        <v>559</v>
      </c>
      <c r="D5" s="63" t="s">
        <v>560</v>
      </c>
      <c r="E5" s="63" t="s">
        <v>561</v>
      </c>
      <c r="F5" s="64" t="s">
        <v>562</v>
      </c>
    </row>
    <row r="6" spans="1:6" x14ac:dyDescent="0.25">
      <c r="A6" s="62">
        <v>2</v>
      </c>
      <c r="B6" s="63" t="s">
        <v>563</v>
      </c>
      <c r="C6" s="63" t="s">
        <v>564</v>
      </c>
      <c r="D6" s="63" t="s">
        <v>565</v>
      </c>
      <c r="E6" s="63" t="s">
        <v>566</v>
      </c>
      <c r="F6" s="64" t="s">
        <v>567</v>
      </c>
    </row>
    <row r="7" spans="1:6" x14ac:dyDescent="0.25">
      <c r="A7" s="62">
        <v>3</v>
      </c>
      <c r="B7" s="63" t="s">
        <v>568</v>
      </c>
      <c r="C7" s="63" t="s">
        <v>569</v>
      </c>
      <c r="D7" s="63" t="s">
        <v>570</v>
      </c>
      <c r="E7" s="63" t="s">
        <v>571</v>
      </c>
      <c r="F7" s="64" t="s">
        <v>572</v>
      </c>
    </row>
    <row r="8" spans="1:6" x14ac:dyDescent="0.25">
      <c r="A8" s="62">
        <v>4</v>
      </c>
      <c r="B8" s="63" t="s">
        <v>573</v>
      </c>
      <c r="C8" s="63" t="s">
        <v>574</v>
      </c>
      <c r="D8" s="63" t="s">
        <v>575</v>
      </c>
      <c r="E8" s="63" t="s">
        <v>576</v>
      </c>
      <c r="F8" s="64" t="s">
        <v>577</v>
      </c>
    </row>
    <row r="9" spans="1:6" x14ac:dyDescent="0.25">
      <c r="A9" s="62">
        <v>5</v>
      </c>
      <c r="B9" s="63" t="s">
        <v>578</v>
      </c>
      <c r="C9" s="63" t="s">
        <v>579</v>
      </c>
      <c r="D9" s="63" t="s">
        <v>580</v>
      </c>
      <c r="E9" s="63" t="s">
        <v>581</v>
      </c>
      <c r="F9" s="64" t="s">
        <v>582</v>
      </c>
    </row>
    <row r="10" spans="1:6" x14ac:dyDescent="0.25">
      <c r="A10" s="62">
        <v>6</v>
      </c>
      <c r="B10" s="63" t="s">
        <v>583</v>
      </c>
      <c r="C10" s="63" t="s">
        <v>584</v>
      </c>
      <c r="D10" s="63" t="s">
        <v>585</v>
      </c>
      <c r="E10" s="63" t="s">
        <v>586</v>
      </c>
      <c r="F10" s="64" t="s">
        <v>587</v>
      </c>
    </row>
    <row r="11" spans="1:6" x14ac:dyDescent="0.25">
      <c r="A11" s="62">
        <v>7</v>
      </c>
      <c r="B11" s="63" t="s">
        <v>588</v>
      </c>
      <c r="C11" s="63" t="s">
        <v>589</v>
      </c>
      <c r="D11" s="63" t="s">
        <v>570</v>
      </c>
      <c r="E11" s="63" t="s">
        <v>590</v>
      </c>
      <c r="F11" s="64" t="s">
        <v>591</v>
      </c>
    </row>
    <row r="12" spans="1:6" x14ac:dyDescent="0.25">
      <c r="A12" s="62">
        <v>8</v>
      </c>
      <c r="B12" s="63" t="s">
        <v>592</v>
      </c>
      <c r="C12" s="63" t="s">
        <v>593</v>
      </c>
      <c r="D12" s="63" t="s">
        <v>594</v>
      </c>
      <c r="E12" s="63" t="s">
        <v>595</v>
      </c>
      <c r="F12" s="64" t="s">
        <v>596</v>
      </c>
    </row>
    <row r="13" spans="1:6" x14ac:dyDescent="0.25">
      <c r="A13" s="62">
        <v>9</v>
      </c>
      <c r="B13" s="63" t="s">
        <v>597</v>
      </c>
      <c r="C13" s="63" t="s">
        <v>598</v>
      </c>
      <c r="D13" s="63" t="s">
        <v>594</v>
      </c>
      <c r="E13" s="63" t="s">
        <v>599</v>
      </c>
      <c r="F13" s="64" t="s">
        <v>582</v>
      </c>
    </row>
    <row r="14" spans="1:6" x14ac:dyDescent="0.25">
      <c r="A14" s="62">
        <v>10</v>
      </c>
      <c r="B14" s="63" t="s">
        <v>600</v>
      </c>
      <c r="C14" s="63" t="s">
        <v>601</v>
      </c>
      <c r="D14" s="63" t="s">
        <v>602</v>
      </c>
      <c r="E14" s="63" t="s">
        <v>603</v>
      </c>
      <c r="F14" s="64" t="s">
        <v>582</v>
      </c>
    </row>
    <row r="15" spans="1:6" x14ac:dyDescent="0.25">
      <c r="A15" s="62">
        <v>11</v>
      </c>
      <c r="B15" s="63" t="s">
        <v>604</v>
      </c>
      <c r="C15" s="63" t="s">
        <v>605</v>
      </c>
      <c r="D15" s="63" t="s">
        <v>594</v>
      </c>
      <c r="E15" s="63" t="s">
        <v>606</v>
      </c>
      <c r="F15" s="64" t="s">
        <v>582</v>
      </c>
    </row>
    <row r="16" spans="1:6" x14ac:dyDescent="0.25">
      <c r="A16" s="62">
        <v>12</v>
      </c>
      <c r="B16" s="63" t="s">
        <v>607</v>
      </c>
      <c r="C16" s="63" t="s">
        <v>608</v>
      </c>
      <c r="D16" s="63" t="s">
        <v>602</v>
      </c>
      <c r="E16" s="63" t="s">
        <v>609</v>
      </c>
      <c r="F16" s="64" t="s">
        <v>610</v>
      </c>
    </row>
    <row r="17" spans="1:6" x14ac:dyDescent="0.25">
      <c r="A17" s="62">
        <v>13</v>
      </c>
      <c r="B17" s="63" t="s">
        <v>611</v>
      </c>
      <c r="C17" s="63" t="s">
        <v>612</v>
      </c>
      <c r="D17" s="63" t="s">
        <v>594</v>
      </c>
      <c r="E17" s="63" t="s">
        <v>613</v>
      </c>
      <c r="F17" s="64" t="s">
        <v>614</v>
      </c>
    </row>
    <row r="18" spans="1:6" x14ac:dyDescent="0.25">
      <c r="A18" s="62">
        <v>14</v>
      </c>
      <c r="B18" s="63" t="s">
        <v>615</v>
      </c>
      <c r="C18" s="63" t="s">
        <v>616</v>
      </c>
      <c r="D18" s="63" t="s">
        <v>585</v>
      </c>
      <c r="E18" s="63" t="s">
        <v>617</v>
      </c>
      <c r="F18" s="64" t="s">
        <v>582</v>
      </c>
    </row>
    <row r="19" spans="1:6" x14ac:dyDescent="0.25">
      <c r="A19" s="62">
        <v>15</v>
      </c>
      <c r="B19" s="63" t="s">
        <v>618</v>
      </c>
      <c r="C19" s="63" t="s">
        <v>619</v>
      </c>
      <c r="D19" s="63" t="s">
        <v>620</v>
      </c>
      <c r="E19" s="63" t="s">
        <v>621</v>
      </c>
      <c r="F19" s="64" t="s">
        <v>582</v>
      </c>
    </row>
    <row r="20" spans="1:6" x14ac:dyDescent="0.25">
      <c r="A20" s="62">
        <v>16</v>
      </c>
      <c r="B20" s="63" t="s">
        <v>622</v>
      </c>
      <c r="C20" s="63" t="s">
        <v>623</v>
      </c>
      <c r="D20" s="63" t="s">
        <v>580</v>
      </c>
      <c r="E20" s="63" t="s">
        <v>624</v>
      </c>
      <c r="F20" s="64" t="s">
        <v>582</v>
      </c>
    </row>
    <row r="21" spans="1:6" x14ac:dyDescent="0.25">
      <c r="A21" s="62">
        <v>17</v>
      </c>
      <c r="B21" s="63" t="s">
        <v>625</v>
      </c>
      <c r="C21" s="63" t="s">
        <v>626</v>
      </c>
      <c r="D21" s="63" t="s">
        <v>580</v>
      </c>
      <c r="E21" s="63" t="s">
        <v>627</v>
      </c>
      <c r="F21" s="64" t="s">
        <v>628</v>
      </c>
    </row>
    <row r="22" spans="1:6" x14ac:dyDescent="0.25">
      <c r="A22" s="62">
        <v>18</v>
      </c>
      <c r="B22" s="63" t="s">
        <v>629</v>
      </c>
      <c r="C22" s="63" t="s">
        <v>630</v>
      </c>
      <c r="D22" s="63" t="s">
        <v>585</v>
      </c>
      <c r="E22" s="63" t="s">
        <v>631</v>
      </c>
      <c r="F22" s="64" t="s">
        <v>632</v>
      </c>
    </row>
    <row r="23" spans="1:6" x14ac:dyDescent="0.25">
      <c r="A23" s="62">
        <v>19</v>
      </c>
      <c r="B23" s="63" t="s">
        <v>633</v>
      </c>
      <c r="C23" s="63" t="s">
        <v>634</v>
      </c>
      <c r="D23" s="63" t="s">
        <v>585</v>
      </c>
      <c r="E23" s="63" t="s">
        <v>635</v>
      </c>
      <c r="F23" s="64" t="s">
        <v>636</v>
      </c>
    </row>
    <row r="24" spans="1:6" x14ac:dyDescent="0.25">
      <c r="A24" s="62">
        <v>20</v>
      </c>
      <c r="B24" s="63" t="s">
        <v>637</v>
      </c>
      <c r="C24" s="63" t="s">
        <v>638</v>
      </c>
      <c r="D24" s="63" t="s">
        <v>594</v>
      </c>
      <c r="E24" s="63" t="s">
        <v>639</v>
      </c>
      <c r="F24" s="64" t="s">
        <v>582</v>
      </c>
    </row>
  </sheetData>
  <customSheetViews>
    <customSheetView guid="{8F741B55-52E7-4171-80C9-10C9D877646A}" topLeftCell="C7">
      <selection activeCell="A3" sqref="A3:F24"/>
      <pageMargins left="0.75" right="0.75" top="1" bottom="1" header="0" footer="0"/>
      <pageSetup orientation="portrait" horizontalDpi="1200" verticalDpi="1200" r:id="rId1"/>
      <headerFooter alignWithMargins="0"/>
    </customSheetView>
  </customSheetViews>
  <pageMargins left="0.75" right="0.75" top="1" bottom="1" header="0" footer="0"/>
  <pageSetup orientation="portrait" horizontalDpi="1200" verticalDpi="12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42"/>
  <sheetViews>
    <sheetView workbookViewId="0"/>
  </sheetViews>
  <sheetFormatPr baseColWidth="10" defaultRowHeight="15" x14ac:dyDescent="0.25"/>
  <cols>
    <col min="1" max="1" width="13.42578125" bestFit="1" customWidth="1"/>
    <col min="2" max="2" width="17.5703125" customWidth="1"/>
    <col min="3" max="3" width="38.42578125" customWidth="1"/>
    <col min="4" max="4" width="24.85546875" bestFit="1" customWidth="1"/>
    <col min="5" max="5" width="26.7109375" bestFit="1" customWidth="1"/>
    <col min="6" max="6" width="15.42578125" bestFit="1" customWidth="1"/>
    <col min="7" max="7" width="13.85546875" bestFit="1" customWidth="1"/>
  </cols>
  <sheetData>
    <row r="2" spans="1:13" x14ac:dyDescent="0.25">
      <c r="A2" s="167" t="s">
        <v>690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4" spans="1:13" x14ac:dyDescent="0.25">
      <c r="A4" s="73" t="s">
        <v>652</v>
      </c>
      <c r="B4" s="74" t="s">
        <v>554</v>
      </c>
      <c r="C4" s="74" t="s">
        <v>555</v>
      </c>
      <c r="D4" s="74" t="s">
        <v>700</v>
      </c>
      <c r="E4" s="74" t="s">
        <v>556</v>
      </c>
      <c r="F4" s="74" t="s">
        <v>557</v>
      </c>
      <c r="I4" s="164" t="s">
        <v>676</v>
      </c>
      <c r="J4" s="165"/>
      <c r="K4" s="165"/>
      <c r="L4" s="165"/>
      <c r="M4" s="166"/>
    </row>
    <row r="5" spans="1:13" x14ac:dyDescent="0.25">
      <c r="A5" s="73"/>
      <c r="B5" s="67"/>
      <c r="C5" s="67"/>
      <c r="D5" s="67"/>
      <c r="E5" s="67"/>
      <c r="F5" s="75"/>
      <c r="I5" s="76"/>
      <c r="M5" s="77"/>
    </row>
    <row r="6" spans="1:13" x14ac:dyDescent="0.25">
      <c r="A6" s="73">
        <v>1</v>
      </c>
      <c r="B6" s="67" t="s">
        <v>653</v>
      </c>
      <c r="C6" s="67" t="s">
        <v>559</v>
      </c>
      <c r="D6" s="67" t="s">
        <v>560</v>
      </c>
      <c r="E6" s="67" t="s">
        <v>561</v>
      </c>
      <c r="F6" s="75" t="s">
        <v>562</v>
      </c>
      <c r="I6" s="76"/>
      <c r="M6" s="77"/>
    </row>
    <row r="7" spans="1:13" x14ac:dyDescent="0.25">
      <c r="A7" s="73">
        <v>2</v>
      </c>
      <c r="B7" s="67" t="s">
        <v>563</v>
      </c>
      <c r="C7" s="67" t="s">
        <v>657</v>
      </c>
      <c r="D7" s="67" t="s">
        <v>565</v>
      </c>
      <c r="E7" s="67" t="s">
        <v>566</v>
      </c>
      <c r="F7" s="75" t="s">
        <v>567</v>
      </c>
      <c r="I7" s="162" t="s">
        <v>677</v>
      </c>
      <c r="J7" s="163"/>
      <c r="K7" s="80"/>
      <c r="M7" s="77"/>
    </row>
    <row r="8" spans="1:13" x14ac:dyDescent="0.25">
      <c r="A8" s="73">
        <v>3</v>
      </c>
      <c r="B8" s="67" t="s">
        <v>568</v>
      </c>
      <c r="C8" s="67" t="s">
        <v>658</v>
      </c>
      <c r="D8" s="67" t="s">
        <v>570</v>
      </c>
      <c r="E8" s="67" t="s">
        <v>571</v>
      </c>
      <c r="F8" s="75" t="s">
        <v>572</v>
      </c>
      <c r="I8" s="76"/>
      <c r="M8" s="77"/>
    </row>
    <row r="9" spans="1:13" x14ac:dyDescent="0.25">
      <c r="A9" s="73">
        <v>4</v>
      </c>
      <c r="B9" s="67" t="s">
        <v>573</v>
      </c>
      <c r="C9" s="67" t="s">
        <v>659</v>
      </c>
      <c r="D9" s="67" t="s">
        <v>575</v>
      </c>
      <c r="E9" s="67" t="s">
        <v>576</v>
      </c>
      <c r="F9" s="75" t="s">
        <v>577</v>
      </c>
      <c r="I9" s="76"/>
      <c r="M9" s="77"/>
    </row>
    <row r="10" spans="1:13" x14ac:dyDescent="0.25">
      <c r="A10" s="73">
        <v>5</v>
      </c>
      <c r="B10" s="67" t="s">
        <v>578</v>
      </c>
      <c r="C10" s="67" t="s">
        <v>660</v>
      </c>
      <c r="D10" s="67" t="s">
        <v>580</v>
      </c>
      <c r="E10" s="67" t="s">
        <v>581</v>
      </c>
      <c r="F10" s="75" t="s">
        <v>582</v>
      </c>
      <c r="I10" s="82" t="s">
        <v>678</v>
      </c>
      <c r="J10" s="80"/>
      <c r="K10" s="82" t="s">
        <v>679</v>
      </c>
      <c r="L10" s="81"/>
      <c r="M10" s="80"/>
    </row>
    <row r="11" spans="1:13" x14ac:dyDescent="0.25">
      <c r="A11" s="73">
        <v>6</v>
      </c>
      <c r="B11" s="67" t="s">
        <v>583</v>
      </c>
      <c r="C11" s="67" t="s">
        <v>661</v>
      </c>
      <c r="D11" s="67" t="s">
        <v>585</v>
      </c>
      <c r="E11" s="67" t="s">
        <v>586</v>
      </c>
      <c r="F11" s="75" t="s">
        <v>587</v>
      </c>
      <c r="I11" s="76"/>
      <c r="M11" s="77"/>
    </row>
    <row r="12" spans="1:13" x14ac:dyDescent="0.25">
      <c r="A12" s="73">
        <v>7</v>
      </c>
      <c r="B12" s="67" t="s">
        <v>654</v>
      </c>
      <c r="C12" s="67" t="s">
        <v>662</v>
      </c>
      <c r="D12" s="67" t="s">
        <v>570</v>
      </c>
      <c r="E12" s="67" t="s">
        <v>590</v>
      </c>
      <c r="F12" s="75" t="s">
        <v>591</v>
      </c>
      <c r="I12" s="76"/>
      <c r="M12" s="77"/>
    </row>
    <row r="13" spans="1:13" x14ac:dyDescent="0.25">
      <c r="A13" s="73">
        <v>8</v>
      </c>
      <c r="B13" s="67" t="s">
        <v>592</v>
      </c>
      <c r="C13" s="67" t="s">
        <v>663</v>
      </c>
      <c r="D13" s="67" t="s">
        <v>594</v>
      </c>
      <c r="E13" s="67" t="s">
        <v>595</v>
      </c>
      <c r="F13" s="75" t="s">
        <v>596</v>
      </c>
      <c r="I13" s="82" t="s">
        <v>680</v>
      </c>
      <c r="J13" s="80"/>
      <c r="M13" s="77"/>
    </row>
    <row r="14" spans="1:13" x14ac:dyDescent="0.25">
      <c r="A14" s="73">
        <v>9</v>
      </c>
      <c r="B14" s="67" t="s">
        <v>597</v>
      </c>
      <c r="C14" s="67" t="s">
        <v>664</v>
      </c>
      <c r="D14" s="67" t="s">
        <v>594</v>
      </c>
      <c r="E14" s="67" t="s">
        <v>599</v>
      </c>
      <c r="F14" s="75" t="s">
        <v>582</v>
      </c>
      <c r="I14" s="76"/>
      <c r="M14" s="77"/>
    </row>
    <row r="15" spans="1:13" x14ac:dyDescent="0.25">
      <c r="A15" s="73">
        <v>10</v>
      </c>
      <c r="B15" s="67" t="s">
        <v>600</v>
      </c>
      <c r="C15" s="67" t="s">
        <v>665</v>
      </c>
      <c r="D15" s="67" t="s">
        <v>602</v>
      </c>
      <c r="E15" s="67" t="s">
        <v>603</v>
      </c>
      <c r="F15" s="75" t="s">
        <v>582</v>
      </c>
      <c r="I15" s="82" t="s">
        <v>681</v>
      </c>
      <c r="J15" s="80"/>
      <c r="M15" s="77"/>
    </row>
    <row r="16" spans="1:13" x14ac:dyDescent="0.25">
      <c r="A16" s="73">
        <v>11</v>
      </c>
      <c r="B16" s="67" t="s">
        <v>604</v>
      </c>
      <c r="C16" s="67" t="s">
        <v>666</v>
      </c>
      <c r="D16" s="67" t="s">
        <v>594</v>
      </c>
      <c r="E16" s="67" t="s">
        <v>606</v>
      </c>
      <c r="F16" s="75" t="s">
        <v>582</v>
      </c>
      <c r="I16" s="76"/>
      <c r="M16" s="77"/>
    </row>
    <row r="17" spans="1:13" x14ac:dyDescent="0.25">
      <c r="A17" s="73">
        <v>12</v>
      </c>
      <c r="B17" s="67" t="s">
        <v>607</v>
      </c>
      <c r="C17" s="67" t="s">
        <v>667</v>
      </c>
      <c r="D17" s="67" t="s">
        <v>602</v>
      </c>
      <c r="E17" s="67" t="s">
        <v>609</v>
      </c>
      <c r="F17" s="75" t="s">
        <v>610</v>
      </c>
      <c r="I17" s="82" t="s">
        <v>682</v>
      </c>
      <c r="J17" s="80"/>
      <c r="K17" s="78"/>
      <c r="L17" s="78"/>
      <c r="M17" s="79"/>
    </row>
    <row r="18" spans="1:13" x14ac:dyDescent="0.25">
      <c r="A18" s="73">
        <v>13</v>
      </c>
      <c r="B18" s="67" t="s">
        <v>655</v>
      </c>
      <c r="C18" s="67" t="s">
        <v>668</v>
      </c>
      <c r="D18" s="67" t="s">
        <v>594</v>
      </c>
      <c r="E18" s="67" t="s">
        <v>613</v>
      </c>
      <c r="F18" s="75" t="s">
        <v>614</v>
      </c>
    </row>
    <row r="19" spans="1:13" x14ac:dyDescent="0.25">
      <c r="A19" s="73">
        <v>14</v>
      </c>
      <c r="B19" s="67" t="s">
        <v>615</v>
      </c>
      <c r="C19" s="67" t="s">
        <v>669</v>
      </c>
      <c r="D19" s="67" t="s">
        <v>585</v>
      </c>
      <c r="E19" s="67" t="s">
        <v>617</v>
      </c>
      <c r="F19" s="75" t="s">
        <v>582</v>
      </c>
    </row>
    <row r="20" spans="1:13" x14ac:dyDescent="0.25">
      <c r="A20" s="73">
        <v>15</v>
      </c>
      <c r="B20" s="67" t="s">
        <v>618</v>
      </c>
      <c r="C20" s="67" t="s">
        <v>670</v>
      </c>
      <c r="D20" s="67" t="s">
        <v>620</v>
      </c>
      <c r="E20" s="67" t="s">
        <v>621</v>
      </c>
      <c r="F20" s="75" t="s">
        <v>582</v>
      </c>
    </row>
    <row r="21" spans="1:13" x14ac:dyDescent="0.25">
      <c r="A21" s="73">
        <v>16</v>
      </c>
      <c r="B21" s="67" t="s">
        <v>622</v>
      </c>
      <c r="C21" s="67" t="s">
        <v>671</v>
      </c>
      <c r="D21" s="67" t="s">
        <v>580</v>
      </c>
      <c r="E21" s="67" t="s">
        <v>624</v>
      </c>
      <c r="F21" s="75" t="s">
        <v>582</v>
      </c>
    </row>
    <row r="22" spans="1:13" x14ac:dyDescent="0.25">
      <c r="A22" s="73">
        <v>17</v>
      </c>
      <c r="B22" s="67" t="s">
        <v>625</v>
      </c>
      <c r="C22" s="67" t="s">
        <v>672</v>
      </c>
      <c r="D22" s="67" t="s">
        <v>580</v>
      </c>
      <c r="E22" s="67" t="s">
        <v>627</v>
      </c>
      <c r="F22" s="75" t="s">
        <v>628</v>
      </c>
    </row>
    <row r="23" spans="1:13" x14ac:dyDescent="0.25">
      <c r="A23" s="73">
        <v>18</v>
      </c>
      <c r="B23" s="67" t="s">
        <v>629</v>
      </c>
      <c r="C23" s="67" t="s">
        <v>673</v>
      </c>
      <c r="D23" s="67" t="s">
        <v>585</v>
      </c>
      <c r="E23" s="67" t="s">
        <v>631</v>
      </c>
      <c r="F23" s="75" t="s">
        <v>632</v>
      </c>
    </row>
    <row r="24" spans="1:13" x14ac:dyDescent="0.25">
      <c r="A24" s="73">
        <v>19</v>
      </c>
      <c r="B24" s="67" t="s">
        <v>656</v>
      </c>
      <c r="C24" s="67" t="s">
        <v>674</v>
      </c>
      <c r="D24" s="67" t="s">
        <v>585</v>
      </c>
      <c r="E24" s="67" t="s">
        <v>635</v>
      </c>
      <c r="F24" s="75" t="s">
        <v>636</v>
      </c>
    </row>
    <row r="25" spans="1:13" x14ac:dyDescent="0.25">
      <c r="A25" s="73">
        <v>20</v>
      </c>
      <c r="B25" s="67" t="s">
        <v>637</v>
      </c>
      <c r="C25" s="67" t="s">
        <v>675</v>
      </c>
      <c r="D25" s="67" t="s">
        <v>594</v>
      </c>
      <c r="E25" s="67" t="s">
        <v>639</v>
      </c>
      <c r="F25" s="75" t="s">
        <v>582</v>
      </c>
    </row>
    <row r="30" spans="1:13" x14ac:dyDescent="0.25">
      <c r="A30" s="167" t="s">
        <v>695</v>
      </c>
      <c r="B30" s="168"/>
      <c r="C30" s="168"/>
      <c r="D30" s="168"/>
      <c r="E30" s="168"/>
      <c r="F30" s="168"/>
      <c r="G30" s="168"/>
      <c r="H30" s="168"/>
      <c r="I30" s="168"/>
      <c r="J30" s="168"/>
      <c r="K30" s="168"/>
    </row>
    <row r="32" spans="1:13" ht="30" x14ac:dyDescent="0.25">
      <c r="A32" s="84" t="s">
        <v>683</v>
      </c>
      <c r="B32" s="85" t="s">
        <v>685</v>
      </c>
      <c r="C32" s="86" t="s">
        <v>684</v>
      </c>
      <c r="H32" s="93" t="s">
        <v>688</v>
      </c>
      <c r="I32" s="94" t="s">
        <v>686</v>
      </c>
      <c r="J32" s="94" t="s">
        <v>687</v>
      </c>
      <c r="K32" s="95" t="s">
        <v>689</v>
      </c>
    </row>
    <row r="33" spans="1:11" x14ac:dyDescent="0.25">
      <c r="A33" s="76" t="s">
        <v>0</v>
      </c>
      <c r="B33" t="s">
        <v>686</v>
      </c>
      <c r="C33" s="77"/>
      <c r="G33" s="90" t="s">
        <v>0</v>
      </c>
      <c r="H33" s="87">
        <v>9200</v>
      </c>
      <c r="I33" s="88">
        <v>9210</v>
      </c>
      <c r="J33" s="88">
        <v>9205</v>
      </c>
      <c r="K33" s="89">
        <v>9220</v>
      </c>
    </row>
    <row r="34" spans="1:11" x14ac:dyDescent="0.25">
      <c r="A34" s="76" t="s">
        <v>1</v>
      </c>
      <c r="B34" t="s">
        <v>687</v>
      </c>
      <c r="C34" s="77"/>
      <c r="G34" s="91" t="s">
        <v>1</v>
      </c>
      <c r="H34" s="76">
        <v>2500</v>
      </c>
      <c r="I34">
        <v>2490</v>
      </c>
      <c r="J34">
        <v>2520</v>
      </c>
      <c r="K34" s="77">
        <v>2540</v>
      </c>
    </row>
    <row r="35" spans="1:11" x14ac:dyDescent="0.25">
      <c r="A35" s="76" t="s">
        <v>2</v>
      </c>
      <c r="B35" t="s">
        <v>687</v>
      </c>
      <c r="C35" s="77"/>
      <c r="G35" s="91" t="s">
        <v>2</v>
      </c>
      <c r="H35" s="76">
        <v>1400</v>
      </c>
      <c r="I35">
        <v>1440</v>
      </c>
      <c r="J35">
        <v>1390</v>
      </c>
      <c r="K35" s="77">
        <v>1410</v>
      </c>
    </row>
    <row r="36" spans="1:11" x14ac:dyDescent="0.25">
      <c r="A36" s="76" t="s">
        <v>3</v>
      </c>
      <c r="B36" t="s">
        <v>688</v>
      </c>
      <c r="C36" s="77"/>
      <c r="G36" s="92" t="s">
        <v>3</v>
      </c>
      <c r="H36" s="83">
        <v>600</v>
      </c>
      <c r="I36" s="78">
        <v>620</v>
      </c>
      <c r="J36" s="78">
        <v>610</v>
      </c>
      <c r="K36" s="79">
        <v>630</v>
      </c>
    </row>
    <row r="37" spans="1:11" x14ac:dyDescent="0.25">
      <c r="A37" s="76" t="s">
        <v>2</v>
      </c>
      <c r="B37" t="s">
        <v>689</v>
      </c>
      <c r="C37" s="77"/>
    </row>
    <row r="38" spans="1:11" x14ac:dyDescent="0.25">
      <c r="A38" s="76" t="s">
        <v>1</v>
      </c>
      <c r="B38" t="s">
        <v>688</v>
      </c>
      <c r="C38" s="77"/>
    </row>
    <row r="39" spans="1:11" x14ac:dyDescent="0.25">
      <c r="A39" s="76" t="s">
        <v>3</v>
      </c>
      <c r="B39" t="s">
        <v>686</v>
      </c>
      <c r="C39" s="77"/>
    </row>
    <row r="40" spans="1:11" x14ac:dyDescent="0.25">
      <c r="A40" s="76" t="s">
        <v>0</v>
      </c>
      <c r="B40" t="s">
        <v>689</v>
      </c>
      <c r="C40" s="77"/>
    </row>
    <row r="41" spans="1:11" x14ac:dyDescent="0.25">
      <c r="A41" s="76" t="s">
        <v>2</v>
      </c>
      <c r="B41" t="s">
        <v>688</v>
      </c>
      <c r="C41" s="77"/>
    </row>
    <row r="42" spans="1:11" x14ac:dyDescent="0.25">
      <c r="A42" s="83" t="s">
        <v>3</v>
      </c>
      <c r="B42" s="78" t="s">
        <v>687</v>
      </c>
      <c r="C42" s="79"/>
    </row>
  </sheetData>
  <customSheetViews>
    <customSheetView guid="{8F741B55-52E7-4171-80C9-10C9D877646A}">
      <selection activeCell="C29" sqref="C29"/>
      <pageMargins left="0.7" right="0.7" top="0.75" bottom="0.75" header="0.3" footer="0.3"/>
    </customSheetView>
  </customSheetViews>
  <mergeCells count="4">
    <mergeCell ref="I7:J7"/>
    <mergeCell ref="I4:M4"/>
    <mergeCell ref="A2:M2"/>
    <mergeCell ref="A30:K3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6:G51"/>
  <sheetViews>
    <sheetView workbookViewId="0"/>
  </sheetViews>
  <sheetFormatPr baseColWidth="10" defaultColWidth="11.42578125" defaultRowHeight="12.75" x14ac:dyDescent="0.2"/>
  <cols>
    <col min="1" max="1" width="11.42578125" style="67"/>
    <col min="2" max="2" width="18" style="67" customWidth="1"/>
    <col min="3" max="3" width="13" style="67" bestFit="1" customWidth="1"/>
    <col min="4" max="4" width="9.42578125" style="67" bestFit="1" customWidth="1"/>
    <col min="5" max="5" width="6.5703125" style="67" bestFit="1" customWidth="1"/>
    <col min="6" max="6" width="11.42578125" style="67"/>
    <col min="7" max="7" width="6.140625" style="67" customWidth="1"/>
    <col min="8" max="16384" width="11.42578125" style="67"/>
  </cols>
  <sheetData>
    <row r="6" spans="2:7" x14ac:dyDescent="0.2">
      <c r="B6" s="66" t="s">
        <v>640</v>
      </c>
      <c r="C6" s="66" t="s">
        <v>641</v>
      </c>
      <c r="D6" s="66" t="s">
        <v>642</v>
      </c>
      <c r="F6" s="169" t="s">
        <v>642</v>
      </c>
      <c r="G6" s="170"/>
    </row>
    <row r="7" spans="2:7" x14ac:dyDescent="0.2">
      <c r="B7" s="68" t="s">
        <v>643</v>
      </c>
      <c r="C7" s="69">
        <v>9000</v>
      </c>
      <c r="D7" s="69"/>
      <c r="F7" s="70" t="s">
        <v>644</v>
      </c>
      <c r="G7" s="71">
        <v>0.05</v>
      </c>
    </row>
    <row r="8" spans="2:7" x14ac:dyDescent="0.2">
      <c r="B8" s="68" t="s">
        <v>645</v>
      </c>
      <c r="C8" s="69">
        <v>9000</v>
      </c>
      <c r="D8" s="69"/>
      <c r="F8" s="70" t="s">
        <v>646</v>
      </c>
      <c r="G8" s="71">
        <v>0.03</v>
      </c>
    </row>
    <row r="9" spans="2:7" x14ac:dyDescent="0.2">
      <c r="B9" s="68" t="s">
        <v>647</v>
      </c>
      <c r="C9" s="69">
        <v>11000</v>
      </c>
      <c r="D9" s="69"/>
    </row>
    <row r="10" spans="2:7" x14ac:dyDescent="0.2">
      <c r="B10" s="68" t="s">
        <v>648</v>
      </c>
      <c r="C10" s="69">
        <v>21900</v>
      </c>
      <c r="D10" s="69"/>
    </row>
    <row r="11" spans="2:7" x14ac:dyDescent="0.2">
      <c r="B11" s="68" t="s">
        <v>649</v>
      </c>
      <c r="C11" s="69">
        <v>1200</v>
      </c>
      <c r="D11" s="69"/>
    </row>
    <row r="21" spans="2:6" x14ac:dyDescent="0.2">
      <c r="B21" s="66" t="s">
        <v>640</v>
      </c>
      <c r="C21" s="66" t="s">
        <v>650</v>
      </c>
      <c r="D21" s="66" t="s">
        <v>642</v>
      </c>
      <c r="E21" s="66" t="s">
        <v>493</v>
      </c>
      <c r="F21" s="66" t="s">
        <v>651</v>
      </c>
    </row>
    <row r="22" spans="2:6" x14ac:dyDescent="0.2">
      <c r="B22" s="68" t="s">
        <v>643</v>
      </c>
      <c r="C22" s="69">
        <v>9000</v>
      </c>
      <c r="D22" s="69"/>
      <c r="E22" s="72">
        <v>3</v>
      </c>
      <c r="F22" s="69">
        <f>(C22+D22)</f>
        <v>9000</v>
      </c>
    </row>
    <row r="23" spans="2:6" x14ac:dyDescent="0.2">
      <c r="B23" s="68" t="s">
        <v>645</v>
      </c>
      <c r="C23" s="69">
        <v>9000</v>
      </c>
      <c r="D23" s="69"/>
      <c r="E23" s="72">
        <v>5</v>
      </c>
      <c r="F23" s="69">
        <f>(C23+D23)</f>
        <v>9000</v>
      </c>
    </row>
    <row r="24" spans="2:6" x14ac:dyDescent="0.2">
      <c r="B24" s="68" t="s">
        <v>647</v>
      </c>
      <c r="C24" s="69">
        <v>11000</v>
      </c>
      <c r="D24" s="69"/>
      <c r="E24" s="72">
        <v>2</v>
      </c>
      <c r="F24" s="69">
        <f>(C24+D24)</f>
        <v>11000</v>
      </c>
    </row>
    <row r="25" spans="2:6" x14ac:dyDescent="0.2">
      <c r="B25" s="68" t="s">
        <v>648</v>
      </c>
      <c r="C25" s="69">
        <v>21900</v>
      </c>
      <c r="D25" s="69"/>
      <c r="E25" s="72">
        <v>5</v>
      </c>
      <c r="F25" s="69">
        <f>(C25+D25)</f>
        <v>21900</v>
      </c>
    </row>
    <row r="26" spans="2:6" x14ac:dyDescent="0.2">
      <c r="B26" s="68" t="s">
        <v>649</v>
      </c>
      <c r="C26" s="69">
        <v>1200</v>
      </c>
      <c r="D26" s="69"/>
      <c r="E26" s="72">
        <v>3</v>
      </c>
      <c r="F26" s="69">
        <f>(C26+D26)</f>
        <v>1200</v>
      </c>
    </row>
    <row r="33" spans="2:6" x14ac:dyDescent="0.2">
      <c r="B33" s="66" t="s">
        <v>640</v>
      </c>
      <c r="C33" s="66" t="s">
        <v>650</v>
      </c>
      <c r="D33" s="66" t="s">
        <v>642</v>
      </c>
      <c r="E33" s="66" t="s">
        <v>493</v>
      </c>
      <c r="F33" s="66" t="s">
        <v>651</v>
      </c>
    </row>
    <row r="34" spans="2:6" x14ac:dyDescent="0.2">
      <c r="B34" s="68" t="s">
        <v>643</v>
      </c>
      <c r="C34" s="69">
        <v>9000</v>
      </c>
      <c r="D34" s="69"/>
      <c r="E34" s="72">
        <v>3</v>
      </c>
      <c r="F34" s="69">
        <f>(C34+D34)</f>
        <v>9000</v>
      </c>
    </row>
    <row r="35" spans="2:6" x14ac:dyDescent="0.2">
      <c r="B35" s="68" t="s">
        <v>645</v>
      </c>
      <c r="C35" s="69">
        <v>9000</v>
      </c>
      <c r="D35" s="69"/>
      <c r="E35" s="72">
        <v>5</v>
      </c>
      <c r="F35" s="69">
        <f>(C35+D35)</f>
        <v>9000</v>
      </c>
    </row>
    <row r="36" spans="2:6" x14ac:dyDescent="0.2">
      <c r="B36" s="68" t="s">
        <v>647</v>
      </c>
      <c r="C36" s="69">
        <v>11000</v>
      </c>
      <c r="D36" s="69"/>
      <c r="E36" s="72">
        <v>2</v>
      </c>
      <c r="F36" s="69">
        <f>(C36+D36)</f>
        <v>11000</v>
      </c>
    </row>
    <row r="37" spans="2:6" x14ac:dyDescent="0.2">
      <c r="B37" s="68" t="s">
        <v>648</v>
      </c>
      <c r="C37" s="69">
        <v>9800</v>
      </c>
      <c r="D37" s="69"/>
      <c r="E37" s="72">
        <v>5</v>
      </c>
      <c r="F37" s="69">
        <f>(C37+D37)</f>
        <v>9800</v>
      </c>
    </row>
    <row r="38" spans="2:6" x14ac:dyDescent="0.2">
      <c r="B38" s="68" t="s">
        <v>649</v>
      </c>
      <c r="C38" s="69">
        <v>21000</v>
      </c>
      <c r="D38" s="69"/>
      <c r="E38" s="72">
        <v>9</v>
      </c>
      <c r="F38" s="69">
        <f>(C38+D38)</f>
        <v>21000</v>
      </c>
    </row>
    <row r="46" spans="2:6" x14ac:dyDescent="0.2">
      <c r="B46" s="66" t="s">
        <v>640</v>
      </c>
      <c r="C46" s="66" t="s">
        <v>650</v>
      </c>
      <c r="D46" s="66" t="s">
        <v>642</v>
      </c>
      <c r="E46" s="66" t="s">
        <v>493</v>
      </c>
      <c r="F46" s="66" t="s">
        <v>651</v>
      </c>
    </row>
    <row r="47" spans="2:6" x14ac:dyDescent="0.2">
      <c r="B47" s="68" t="s">
        <v>643</v>
      </c>
      <c r="C47" s="69">
        <v>9000</v>
      </c>
      <c r="D47" s="69"/>
      <c r="E47" s="72">
        <v>3</v>
      </c>
      <c r="F47" s="69">
        <f>(C47+D47)</f>
        <v>9000</v>
      </c>
    </row>
    <row r="48" spans="2:6" x14ac:dyDescent="0.2">
      <c r="B48" s="68" t="s">
        <v>645</v>
      </c>
      <c r="C48" s="69">
        <v>9000</v>
      </c>
      <c r="D48" s="69"/>
      <c r="E48" s="72">
        <v>5</v>
      </c>
      <c r="F48" s="69">
        <f>(C48+D48)</f>
        <v>9000</v>
      </c>
    </row>
    <row r="49" spans="2:6" x14ac:dyDescent="0.2">
      <c r="B49" s="68" t="s">
        <v>647</v>
      </c>
      <c r="C49" s="69">
        <v>11000</v>
      </c>
      <c r="D49" s="69"/>
      <c r="E49" s="72">
        <v>2</v>
      </c>
      <c r="F49" s="69">
        <f>(C49+D49)</f>
        <v>11000</v>
      </c>
    </row>
    <row r="50" spans="2:6" x14ac:dyDescent="0.2">
      <c r="B50" s="68" t="s">
        <v>648</v>
      </c>
      <c r="C50" s="69">
        <v>9800</v>
      </c>
      <c r="D50" s="69"/>
      <c r="E50" s="72">
        <v>5</v>
      </c>
      <c r="F50" s="69">
        <f>(C50+D50)</f>
        <v>9800</v>
      </c>
    </row>
    <row r="51" spans="2:6" x14ac:dyDescent="0.2">
      <c r="B51" s="68" t="s">
        <v>649</v>
      </c>
      <c r="C51" s="69">
        <v>21000</v>
      </c>
      <c r="D51" s="69"/>
      <c r="E51" s="72">
        <v>9</v>
      </c>
      <c r="F51" s="69">
        <f>(C51+D51)</f>
        <v>21000</v>
      </c>
    </row>
  </sheetData>
  <customSheetViews>
    <customSheetView guid="{8F741B55-52E7-4171-80C9-10C9D877646A}" topLeftCell="A4">
      <selection activeCell="A4" sqref="A4"/>
      <pageMargins left="0.75" right="0.75" top="1" bottom="1" header="0" footer="0"/>
      <pageSetup paperSize="9" orientation="portrait" horizontalDpi="300" verticalDpi="300" r:id="rId1"/>
      <headerFooter alignWithMargins="0"/>
    </customSheetView>
  </customSheetViews>
  <mergeCells count="1">
    <mergeCell ref="F6:G6"/>
  </mergeCells>
  <pageMargins left="0.75" right="0.75" top="1" bottom="1" header="0" footer="0"/>
  <pageSetup paperSize="9" orientation="portrait" horizontalDpi="300" verticalDpi="300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3:N190"/>
  <sheetViews>
    <sheetView workbookViewId="0"/>
  </sheetViews>
  <sheetFormatPr baseColWidth="10" defaultRowHeight="15" x14ac:dyDescent="0.25"/>
  <cols>
    <col min="1" max="1" width="9.85546875" bestFit="1" customWidth="1"/>
    <col min="2" max="2" width="17.85546875" bestFit="1" customWidth="1"/>
    <col min="3" max="3" width="14.140625" customWidth="1"/>
    <col min="5" max="5" width="13.28515625" bestFit="1" customWidth="1"/>
    <col min="6" max="6" width="17.42578125" bestFit="1" customWidth="1"/>
    <col min="7" max="7" width="12.7109375" bestFit="1" customWidth="1"/>
    <col min="8" max="8" width="15" bestFit="1" customWidth="1"/>
    <col min="11" max="11" width="12.7109375" bestFit="1" customWidth="1"/>
  </cols>
  <sheetData>
    <row r="13" spans="1:14" ht="38.25" thickBot="1" x14ac:dyDescent="0.3">
      <c r="A13" s="117" t="s">
        <v>501</v>
      </c>
      <c r="B13" s="117" t="s">
        <v>502</v>
      </c>
      <c r="C13" s="117" t="s">
        <v>705</v>
      </c>
      <c r="D13" s="117" t="s">
        <v>702</v>
      </c>
      <c r="E13" s="117" t="s">
        <v>706</v>
      </c>
      <c r="F13" s="117" t="s">
        <v>707</v>
      </c>
      <c r="G13" s="117" t="s">
        <v>708</v>
      </c>
      <c r="H13" s="117" t="s">
        <v>709</v>
      </c>
      <c r="K13" s="48"/>
      <c r="L13" s="171" t="s">
        <v>552</v>
      </c>
      <c r="M13" s="171"/>
      <c r="N13" s="171"/>
    </row>
    <row r="14" spans="1:14" ht="16.5" thickTop="1" thickBot="1" x14ac:dyDescent="0.3">
      <c r="A14">
        <v>501</v>
      </c>
      <c r="B14" t="s">
        <v>503</v>
      </c>
      <c r="C14" s="32">
        <v>5</v>
      </c>
      <c r="D14" s="33" t="s">
        <v>504</v>
      </c>
      <c r="E14" s="33" t="s">
        <v>505</v>
      </c>
      <c r="F14" s="33">
        <v>583</v>
      </c>
      <c r="G14" s="100"/>
      <c r="H14" s="101"/>
      <c r="K14" s="61" t="s">
        <v>553</v>
      </c>
      <c r="L14" s="58" t="s">
        <v>504</v>
      </c>
      <c r="M14" s="59" t="s">
        <v>507</v>
      </c>
      <c r="N14" s="60" t="s">
        <v>510</v>
      </c>
    </row>
    <row r="15" spans="1:14" ht="15.75" thickTop="1" x14ac:dyDescent="0.25">
      <c r="A15">
        <v>502</v>
      </c>
      <c r="B15" t="s">
        <v>506</v>
      </c>
      <c r="C15" s="32">
        <v>4</v>
      </c>
      <c r="D15" s="33" t="s">
        <v>507</v>
      </c>
      <c r="E15" s="33" t="s">
        <v>505</v>
      </c>
      <c r="F15" s="33">
        <v>536</v>
      </c>
      <c r="G15" s="100"/>
      <c r="H15" s="101"/>
      <c r="K15" s="49" t="s">
        <v>508</v>
      </c>
      <c r="L15" s="55">
        <v>0.26300000000000001</v>
      </c>
      <c r="M15" s="55">
        <v>0.2953394583772182</v>
      </c>
      <c r="N15" s="56">
        <v>0.29977681257218614</v>
      </c>
    </row>
    <row r="16" spans="1:14" x14ac:dyDescent="0.25">
      <c r="A16">
        <v>503</v>
      </c>
      <c r="B16" t="s">
        <v>508</v>
      </c>
      <c r="C16" s="32">
        <v>8</v>
      </c>
      <c r="D16" s="33" t="s">
        <v>507</v>
      </c>
      <c r="E16" s="33" t="s">
        <v>505</v>
      </c>
      <c r="F16" s="33">
        <v>363</v>
      </c>
      <c r="G16" s="100"/>
      <c r="H16" s="101"/>
      <c r="K16" s="47" t="s">
        <v>509</v>
      </c>
      <c r="L16" s="50">
        <v>9.2999999999999999E-2</v>
      </c>
      <c r="M16" s="50">
        <v>7.8E-2</v>
      </c>
      <c r="N16" s="57">
        <v>5.6000000000000001E-2</v>
      </c>
    </row>
    <row r="17" spans="1:14" x14ac:dyDescent="0.25">
      <c r="A17">
        <v>504</v>
      </c>
      <c r="B17" t="s">
        <v>509</v>
      </c>
      <c r="C17" s="32">
        <v>8</v>
      </c>
      <c r="D17" s="33" t="s">
        <v>504</v>
      </c>
      <c r="E17" s="33" t="s">
        <v>505</v>
      </c>
      <c r="F17" s="33">
        <v>757</v>
      </c>
      <c r="G17" s="100"/>
      <c r="H17" s="101"/>
      <c r="K17" s="51" t="s">
        <v>506</v>
      </c>
      <c r="L17" s="50">
        <v>3.2000000000000001E-2</v>
      </c>
      <c r="M17" s="50">
        <v>2.7E-2</v>
      </c>
      <c r="N17" s="57">
        <v>4.8000000000000001E-2</v>
      </c>
    </row>
    <row r="18" spans="1:14" x14ac:dyDescent="0.25">
      <c r="A18">
        <v>505</v>
      </c>
      <c r="B18" t="s">
        <v>509</v>
      </c>
      <c r="C18" s="32">
        <v>2</v>
      </c>
      <c r="D18" s="33" t="s">
        <v>507</v>
      </c>
      <c r="E18" s="33" t="s">
        <v>505</v>
      </c>
      <c r="F18" s="33">
        <v>455</v>
      </c>
      <c r="G18" s="100"/>
      <c r="H18" s="101"/>
      <c r="K18" s="51" t="s">
        <v>503</v>
      </c>
      <c r="L18" s="50">
        <v>0.13200000000000001</v>
      </c>
      <c r="M18" s="50">
        <v>0.12</v>
      </c>
      <c r="N18" s="57">
        <v>0.1</v>
      </c>
    </row>
    <row r="19" spans="1:14" ht="15.75" thickBot="1" x14ac:dyDescent="0.3">
      <c r="A19">
        <v>506</v>
      </c>
      <c r="B19" t="s">
        <v>503</v>
      </c>
      <c r="C19" s="32">
        <v>10</v>
      </c>
      <c r="D19" s="33" t="s">
        <v>510</v>
      </c>
      <c r="E19" s="33" t="s">
        <v>511</v>
      </c>
      <c r="F19" s="33">
        <v>405</v>
      </c>
      <c r="G19" s="100"/>
      <c r="H19" s="101"/>
      <c r="K19" s="52" t="s">
        <v>512</v>
      </c>
      <c r="L19" s="53">
        <v>7.9899999999999999E-2</v>
      </c>
      <c r="M19" s="53">
        <v>7.2999999999999995E-2</v>
      </c>
      <c r="N19" s="54">
        <v>7.8E-2</v>
      </c>
    </row>
    <row r="20" spans="1:14" ht="15.75" thickTop="1" x14ac:dyDescent="0.25">
      <c r="A20">
        <v>507</v>
      </c>
      <c r="B20" t="s">
        <v>503</v>
      </c>
      <c r="C20" s="32">
        <v>2</v>
      </c>
      <c r="D20" s="33" t="s">
        <v>510</v>
      </c>
      <c r="E20" s="33" t="s">
        <v>511</v>
      </c>
      <c r="F20" s="33">
        <v>420</v>
      </c>
      <c r="G20" s="100"/>
      <c r="H20" s="101"/>
    </row>
    <row r="21" spans="1:14" x14ac:dyDescent="0.25">
      <c r="A21">
        <v>508</v>
      </c>
      <c r="B21" t="s">
        <v>508</v>
      </c>
      <c r="C21" s="32">
        <v>2</v>
      </c>
      <c r="D21" s="33" t="s">
        <v>504</v>
      </c>
      <c r="E21" s="33" t="s">
        <v>505</v>
      </c>
      <c r="F21" s="33">
        <v>158</v>
      </c>
      <c r="G21" s="100"/>
      <c r="H21" s="101"/>
    </row>
    <row r="22" spans="1:14" x14ac:dyDescent="0.25">
      <c r="A22">
        <v>509</v>
      </c>
      <c r="B22" t="s">
        <v>509</v>
      </c>
      <c r="C22" s="32">
        <v>2</v>
      </c>
      <c r="D22" s="33" t="s">
        <v>507</v>
      </c>
      <c r="E22" s="33" t="s">
        <v>505</v>
      </c>
      <c r="F22" s="33">
        <v>471</v>
      </c>
      <c r="G22" s="100"/>
      <c r="H22" s="101"/>
    </row>
    <row r="23" spans="1:14" x14ac:dyDescent="0.25">
      <c r="A23">
        <v>510</v>
      </c>
      <c r="B23" t="s">
        <v>509</v>
      </c>
      <c r="C23" s="32">
        <v>9</v>
      </c>
      <c r="D23" s="33" t="s">
        <v>504</v>
      </c>
      <c r="E23" s="33" t="s">
        <v>505</v>
      </c>
      <c r="F23" s="33">
        <v>396</v>
      </c>
      <c r="G23" s="100"/>
      <c r="H23" s="101"/>
    </row>
    <row r="24" spans="1:14" x14ac:dyDescent="0.25">
      <c r="A24">
        <v>511</v>
      </c>
      <c r="B24" t="s">
        <v>512</v>
      </c>
      <c r="C24" s="32">
        <v>5</v>
      </c>
      <c r="D24" s="33" t="s">
        <v>507</v>
      </c>
      <c r="E24" s="33" t="s">
        <v>511</v>
      </c>
      <c r="F24" s="33">
        <v>623</v>
      </c>
      <c r="G24" s="100"/>
      <c r="H24" s="101"/>
    </row>
    <row r="25" spans="1:14" x14ac:dyDescent="0.25">
      <c r="A25">
        <v>512</v>
      </c>
      <c r="B25" t="s">
        <v>508</v>
      </c>
      <c r="C25" s="32">
        <v>10</v>
      </c>
      <c r="D25" s="33" t="s">
        <v>504</v>
      </c>
      <c r="E25" s="33" t="s">
        <v>511</v>
      </c>
      <c r="F25" s="33">
        <v>592</v>
      </c>
      <c r="G25" s="100"/>
      <c r="H25" s="101"/>
    </row>
    <row r="26" spans="1:14" x14ac:dyDescent="0.25">
      <c r="A26">
        <v>513</v>
      </c>
      <c r="B26" t="s">
        <v>503</v>
      </c>
      <c r="C26" s="32">
        <v>7</v>
      </c>
      <c r="D26" s="33" t="s">
        <v>507</v>
      </c>
      <c r="E26" s="33" t="s">
        <v>505</v>
      </c>
      <c r="F26" s="33">
        <v>440</v>
      </c>
      <c r="G26" s="100"/>
      <c r="H26" s="101"/>
    </row>
    <row r="27" spans="1:14" x14ac:dyDescent="0.25">
      <c r="A27">
        <v>514</v>
      </c>
      <c r="B27" t="s">
        <v>506</v>
      </c>
      <c r="C27" s="32">
        <v>7</v>
      </c>
      <c r="D27" s="33" t="s">
        <v>510</v>
      </c>
      <c r="E27" s="33" t="s">
        <v>511</v>
      </c>
      <c r="F27" s="33">
        <v>148</v>
      </c>
      <c r="G27" s="100"/>
      <c r="H27" s="101"/>
    </row>
    <row r="28" spans="1:14" x14ac:dyDescent="0.25">
      <c r="A28">
        <v>515</v>
      </c>
      <c r="B28" t="s">
        <v>512</v>
      </c>
      <c r="C28" s="32">
        <v>2</v>
      </c>
      <c r="D28" s="33" t="s">
        <v>510</v>
      </c>
      <c r="E28" s="33" t="s">
        <v>505</v>
      </c>
      <c r="F28" s="33">
        <v>268</v>
      </c>
      <c r="G28" s="100"/>
      <c r="H28" s="101"/>
    </row>
    <row r="29" spans="1:14" x14ac:dyDescent="0.25">
      <c r="A29">
        <v>516</v>
      </c>
      <c r="B29" t="s">
        <v>503</v>
      </c>
      <c r="C29" s="32">
        <v>5</v>
      </c>
      <c r="D29" s="33" t="s">
        <v>507</v>
      </c>
      <c r="E29" s="33" t="s">
        <v>505</v>
      </c>
      <c r="F29" s="33">
        <v>420</v>
      </c>
      <c r="G29" s="100"/>
      <c r="H29" s="101"/>
    </row>
    <row r="30" spans="1:14" x14ac:dyDescent="0.25">
      <c r="A30">
        <v>517</v>
      </c>
      <c r="B30" t="s">
        <v>508</v>
      </c>
      <c r="C30" s="32">
        <v>7</v>
      </c>
      <c r="D30" s="33" t="s">
        <v>507</v>
      </c>
      <c r="E30" s="33" t="s">
        <v>505</v>
      </c>
      <c r="F30" s="33">
        <v>296</v>
      </c>
      <c r="G30" s="100"/>
      <c r="H30" s="101"/>
    </row>
    <row r="31" spans="1:14" x14ac:dyDescent="0.25">
      <c r="A31">
        <v>518</v>
      </c>
      <c r="B31" t="s">
        <v>508</v>
      </c>
      <c r="C31" s="32">
        <v>8</v>
      </c>
      <c r="D31" s="33" t="s">
        <v>507</v>
      </c>
      <c r="E31" s="33" t="s">
        <v>511</v>
      </c>
      <c r="F31" s="33">
        <v>510</v>
      </c>
      <c r="G31" s="100"/>
      <c r="H31" s="101"/>
    </row>
    <row r="32" spans="1:14" x14ac:dyDescent="0.25">
      <c r="A32">
        <v>519</v>
      </c>
      <c r="B32" t="s">
        <v>512</v>
      </c>
      <c r="C32" s="32">
        <v>4</v>
      </c>
      <c r="D32" s="33" t="s">
        <v>504</v>
      </c>
      <c r="E32" s="33" t="s">
        <v>511</v>
      </c>
      <c r="F32" s="33">
        <v>136</v>
      </c>
      <c r="G32" s="100"/>
      <c r="H32" s="101"/>
    </row>
    <row r="33" spans="1:8" x14ac:dyDescent="0.25">
      <c r="A33">
        <v>520</v>
      </c>
      <c r="B33" t="s">
        <v>509</v>
      </c>
      <c r="C33" s="32">
        <v>5</v>
      </c>
      <c r="D33" s="33" t="s">
        <v>510</v>
      </c>
      <c r="E33" s="33" t="s">
        <v>511</v>
      </c>
      <c r="F33" s="33">
        <v>455</v>
      </c>
      <c r="G33" s="100"/>
      <c r="H33" s="101"/>
    </row>
    <row r="34" spans="1:8" x14ac:dyDescent="0.25">
      <c r="A34">
        <v>521</v>
      </c>
      <c r="B34" t="s">
        <v>506</v>
      </c>
      <c r="C34" s="32">
        <v>10</v>
      </c>
      <c r="D34" s="33" t="s">
        <v>507</v>
      </c>
      <c r="E34" s="33" t="s">
        <v>505</v>
      </c>
      <c r="F34" s="33">
        <v>340</v>
      </c>
      <c r="G34" s="100"/>
      <c r="H34" s="101"/>
    </row>
    <row r="35" spans="1:8" x14ac:dyDescent="0.25">
      <c r="A35">
        <v>522</v>
      </c>
      <c r="B35" t="s">
        <v>512</v>
      </c>
      <c r="C35" s="32">
        <v>8</v>
      </c>
      <c r="D35" s="33" t="s">
        <v>504</v>
      </c>
      <c r="E35" s="33" t="s">
        <v>511</v>
      </c>
      <c r="F35" s="33">
        <v>616</v>
      </c>
      <c r="G35" s="100"/>
      <c r="H35" s="101"/>
    </row>
    <row r="36" spans="1:8" x14ac:dyDescent="0.25">
      <c r="A36">
        <v>523</v>
      </c>
      <c r="B36" t="s">
        <v>503</v>
      </c>
      <c r="C36" s="32">
        <v>6</v>
      </c>
      <c r="D36" s="33" t="s">
        <v>510</v>
      </c>
      <c r="E36" s="33" t="s">
        <v>511</v>
      </c>
      <c r="F36" s="33">
        <v>700</v>
      </c>
      <c r="G36" s="100"/>
      <c r="H36" s="101"/>
    </row>
    <row r="37" spans="1:8" x14ac:dyDescent="0.25">
      <c r="A37">
        <v>524</v>
      </c>
      <c r="B37" t="s">
        <v>512</v>
      </c>
      <c r="C37" s="32">
        <v>5</v>
      </c>
      <c r="D37" s="33" t="s">
        <v>504</v>
      </c>
      <c r="E37" s="33" t="s">
        <v>505</v>
      </c>
      <c r="F37" s="33">
        <v>332</v>
      </c>
      <c r="G37" s="100"/>
      <c r="H37" s="101"/>
    </row>
    <row r="38" spans="1:8" x14ac:dyDescent="0.25">
      <c r="A38">
        <v>525</v>
      </c>
      <c r="B38" t="s">
        <v>506</v>
      </c>
      <c r="C38" s="32">
        <v>9</v>
      </c>
      <c r="D38" s="33" t="s">
        <v>507</v>
      </c>
      <c r="E38" s="33" t="s">
        <v>505</v>
      </c>
      <c r="F38" s="33">
        <v>587</v>
      </c>
      <c r="G38" s="100"/>
      <c r="H38" s="101"/>
    </row>
    <row r="39" spans="1:8" x14ac:dyDescent="0.25">
      <c r="A39">
        <v>526</v>
      </c>
      <c r="B39" t="s">
        <v>506</v>
      </c>
      <c r="C39" s="32">
        <v>4</v>
      </c>
      <c r="D39" s="33" t="s">
        <v>507</v>
      </c>
      <c r="E39" s="33" t="s">
        <v>511</v>
      </c>
      <c r="F39" s="33">
        <v>358</v>
      </c>
      <c r="G39" s="100"/>
      <c r="H39" s="101"/>
    </row>
    <row r="40" spans="1:8" x14ac:dyDescent="0.25">
      <c r="A40">
        <v>527</v>
      </c>
      <c r="B40" t="s">
        <v>509</v>
      </c>
      <c r="C40" s="32">
        <v>9</v>
      </c>
      <c r="D40" s="33" t="s">
        <v>510</v>
      </c>
      <c r="E40" s="33" t="s">
        <v>511</v>
      </c>
      <c r="F40" s="33">
        <v>184</v>
      </c>
      <c r="G40" s="100"/>
      <c r="H40" s="101"/>
    </row>
    <row r="41" spans="1:8" x14ac:dyDescent="0.25">
      <c r="A41">
        <v>528</v>
      </c>
      <c r="B41" t="s">
        <v>506</v>
      </c>
      <c r="C41" s="32">
        <v>6</v>
      </c>
      <c r="D41" s="33" t="s">
        <v>507</v>
      </c>
      <c r="E41" s="33" t="s">
        <v>505</v>
      </c>
      <c r="F41" s="33">
        <v>588</v>
      </c>
      <c r="G41" s="100"/>
      <c r="H41" s="101"/>
    </row>
    <row r="42" spans="1:8" x14ac:dyDescent="0.25">
      <c r="A42">
        <v>529</v>
      </c>
      <c r="B42" t="s">
        <v>508</v>
      </c>
      <c r="C42" s="32">
        <v>5</v>
      </c>
      <c r="D42" s="33" t="s">
        <v>504</v>
      </c>
      <c r="E42" s="33" t="s">
        <v>511</v>
      </c>
      <c r="F42" s="33">
        <v>345</v>
      </c>
      <c r="G42" s="100"/>
      <c r="H42" s="101"/>
    </row>
    <row r="43" spans="1:8" x14ac:dyDescent="0.25">
      <c r="A43">
        <v>530</v>
      </c>
      <c r="B43" t="s">
        <v>509</v>
      </c>
      <c r="C43" s="32">
        <v>10</v>
      </c>
      <c r="D43" s="33" t="s">
        <v>504</v>
      </c>
      <c r="E43" s="33" t="s">
        <v>511</v>
      </c>
      <c r="F43" s="33">
        <v>763</v>
      </c>
      <c r="G43" s="100"/>
      <c r="H43" s="101"/>
    </row>
    <row r="44" spans="1:8" x14ac:dyDescent="0.25">
      <c r="A44">
        <v>531</v>
      </c>
      <c r="B44" t="s">
        <v>508</v>
      </c>
      <c r="C44" s="32">
        <v>4</v>
      </c>
      <c r="D44" s="33" t="s">
        <v>510</v>
      </c>
      <c r="E44" s="33" t="s">
        <v>511</v>
      </c>
      <c r="F44" s="33">
        <v>382</v>
      </c>
      <c r="G44" s="100"/>
      <c r="H44" s="101"/>
    </row>
    <row r="45" spans="1:8" x14ac:dyDescent="0.25">
      <c r="A45">
        <v>532</v>
      </c>
      <c r="B45" t="s">
        <v>509</v>
      </c>
      <c r="C45" s="32">
        <v>10</v>
      </c>
      <c r="D45" s="33" t="s">
        <v>510</v>
      </c>
      <c r="E45" s="33" t="s">
        <v>505</v>
      </c>
      <c r="F45" s="33">
        <v>506</v>
      </c>
      <c r="G45" s="100"/>
      <c r="H45" s="101"/>
    </row>
    <row r="46" spans="1:8" x14ac:dyDescent="0.25">
      <c r="A46">
        <v>533</v>
      </c>
      <c r="B46" t="s">
        <v>509</v>
      </c>
      <c r="C46" s="32">
        <v>3</v>
      </c>
      <c r="D46" s="33" t="s">
        <v>504</v>
      </c>
      <c r="E46" s="33" t="s">
        <v>511</v>
      </c>
      <c r="F46" s="33">
        <v>506</v>
      </c>
      <c r="G46" s="100"/>
      <c r="H46" s="101"/>
    </row>
    <row r="47" spans="1:8" x14ac:dyDescent="0.25">
      <c r="A47">
        <v>534</v>
      </c>
      <c r="B47" t="s">
        <v>509</v>
      </c>
      <c r="C47" s="32">
        <v>8</v>
      </c>
      <c r="D47" s="33" t="s">
        <v>507</v>
      </c>
      <c r="E47" s="33" t="s">
        <v>511</v>
      </c>
      <c r="F47" s="33">
        <v>243</v>
      </c>
      <c r="G47" s="100"/>
      <c r="H47" s="101"/>
    </row>
    <row r="48" spans="1:8" x14ac:dyDescent="0.25">
      <c r="A48">
        <v>535</v>
      </c>
      <c r="B48" t="s">
        <v>506</v>
      </c>
      <c r="C48" s="32">
        <v>6</v>
      </c>
      <c r="D48" s="33" t="s">
        <v>510</v>
      </c>
      <c r="E48" s="33" t="s">
        <v>505</v>
      </c>
      <c r="F48" s="33">
        <v>693</v>
      </c>
      <c r="G48" s="100"/>
      <c r="H48" s="101"/>
    </row>
    <row r="49" spans="1:8" x14ac:dyDescent="0.25">
      <c r="A49">
        <v>536</v>
      </c>
      <c r="B49" t="s">
        <v>512</v>
      </c>
      <c r="C49" s="32">
        <v>4</v>
      </c>
      <c r="D49" s="33" t="s">
        <v>504</v>
      </c>
      <c r="E49" s="33" t="s">
        <v>505</v>
      </c>
      <c r="F49" s="33">
        <v>151</v>
      </c>
      <c r="G49" s="100"/>
      <c r="H49" s="101"/>
    </row>
    <row r="50" spans="1:8" x14ac:dyDescent="0.25">
      <c r="A50">
        <v>537</v>
      </c>
      <c r="B50" t="s">
        <v>509</v>
      </c>
      <c r="C50" s="32">
        <v>4</v>
      </c>
      <c r="D50" s="33" t="s">
        <v>507</v>
      </c>
      <c r="E50" s="33" t="s">
        <v>505</v>
      </c>
      <c r="F50" s="33">
        <v>555</v>
      </c>
      <c r="G50" s="100"/>
      <c r="H50" s="101"/>
    </row>
    <row r="51" spans="1:8" x14ac:dyDescent="0.25">
      <c r="A51">
        <v>538</v>
      </c>
      <c r="B51" t="s">
        <v>506</v>
      </c>
      <c r="C51" s="32">
        <v>9</v>
      </c>
      <c r="D51" s="33" t="s">
        <v>507</v>
      </c>
      <c r="E51" s="33" t="s">
        <v>511</v>
      </c>
      <c r="F51" s="33">
        <v>716</v>
      </c>
      <c r="G51" s="100"/>
      <c r="H51" s="101"/>
    </row>
    <row r="52" spans="1:8" x14ac:dyDescent="0.25">
      <c r="A52">
        <v>539</v>
      </c>
      <c r="B52" t="s">
        <v>506</v>
      </c>
      <c r="C52" s="32">
        <v>6</v>
      </c>
      <c r="D52" s="33" t="s">
        <v>510</v>
      </c>
      <c r="E52" s="33" t="s">
        <v>505</v>
      </c>
      <c r="F52" s="33">
        <v>314</v>
      </c>
      <c r="G52" s="100"/>
      <c r="H52" s="101"/>
    </row>
    <row r="53" spans="1:8" x14ac:dyDescent="0.25">
      <c r="A53">
        <v>540</v>
      </c>
      <c r="B53" t="s">
        <v>509</v>
      </c>
      <c r="C53" s="32">
        <v>10</v>
      </c>
      <c r="D53" s="33" t="s">
        <v>507</v>
      </c>
      <c r="E53" s="33" t="s">
        <v>505</v>
      </c>
      <c r="F53" s="33">
        <v>196</v>
      </c>
      <c r="G53" s="100"/>
      <c r="H53" s="101"/>
    </row>
    <row r="54" spans="1:8" x14ac:dyDescent="0.25">
      <c r="A54">
        <v>541</v>
      </c>
      <c r="B54" t="s">
        <v>506</v>
      </c>
      <c r="C54" s="32">
        <v>10</v>
      </c>
      <c r="D54" s="33" t="s">
        <v>504</v>
      </c>
      <c r="E54" s="33" t="s">
        <v>505</v>
      </c>
      <c r="F54" s="33">
        <v>731</v>
      </c>
      <c r="G54" s="100"/>
      <c r="H54" s="101"/>
    </row>
    <row r="55" spans="1:8" x14ac:dyDescent="0.25">
      <c r="A55">
        <v>542</v>
      </c>
      <c r="B55" t="s">
        <v>512</v>
      </c>
      <c r="C55" s="32">
        <v>9</v>
      </c>
      <c r="D55" s="33" t="s">
        <v>504</v>
      </c>
      <c r="E55" s="33" t="s">
        <v>505</v>
      </c>
      <c r="F55" s="33">
        <v>337</v>
      </c>
      <c r="G55" s="100"/>
      <c r="H55" s="101"/>
    </row>
    <row r="56" spans="1:8" x14ac:dyDescent="0.25">
      <c r="A56">
        <v>543</v>
      </c>
      <c r="B56" t="s">
        <v>508</v>
      </c>
      <c r="C56" s="32">
        <v>10</v>
      </c>
      <c r="D56" s="33" t="s">
        <v>510</v>
      </c>
      <c r="E56" s="33" t="s">
        <v>511</v>
      </c>
      <c r="F56" s="33">
        <v>464</v>
      </c>
      <c r="G56" s="100"/>
      <c r="H56" s="101"/>
    </row>
    <row r="57" spans="1:8" x14ac:dyDescent="0.25">
      <c r="A57">
        <v>544</v>
      </c>
      <c r="B57" t="s">
        <v>512</v>
      </c>
      <c r="C57" s="32">
        <v>2</v>
      </c>
      <c r="D57" s="33" t="s">
        <v>507</v>
      </c>
      <c r="E57" s="33" t="s">
        <v>511</v>
      </c>
      <c r="F57" s="33">
        <v>564</v>
      </c>
      <c r="G57" s="100"/>
      <c r="H57" s="101"/>
    </row>
    <row r="58" spans="1:8" x14ac:dyDescent="0.25">
      <c r="A58">
        <v>545</v>
      </c>
      <c r="B58" t="s">
        <v>509</v>
      </c>
      <c r="C58" s="32">
        <v>7</v>
      </c>
      <c r="D58" s="33" t="s">
        <v>510</v>
      </c>
      <c r="E58" s="33" t="s">
        <v>511</v>
      </c>
      <c r="F58" s="33">
        <v>365</v>
      </c>
      <c r="G58" s="100"/>
      <c r="H58" s="101"/>
    </row>
    <row r="59" spans="1:8" x14ac:dyDescent="0.25">
      <c r="A59">
        <v>546</v>
      </c>
      <c r="B59" t="s">
        <v>506</v>
      </c>
      <c r="C59" s="32">
        <v>3</v>
      </c>
      <c r="D59" s="33" t="s">
        <v>504</v>
      </c>
      <c r="E59" s="33" t="s">
        <v>505</v>
      </c>
      <c r="F59" s="33">
        <v>670</v>
      </c>
      <c r="G59" s="100"/>
      <c r="H59" s="101"/>
    </row>
    <row r="60" spans="1:8" x14ac:dyDescent="0.25">
      <c r="A60">
        <v>547</v>
      </c>
      <c r="B60" t="s">
        <v>509</v>
      </c>
      <c r="C60" s="32">
        <v>2</v>
      </c>
      <c r="D60" s="33" t="s">
        <v>510</v>
      </c>
      <c r="E60" s="33" t="s">
        <v>505</v>
      </c>
      <c r="F60" s="33">
        <v>210</v>
      </c>
      <c r="G60" s="100"/>
      <c r="H60" s="101"/>
    </row>
    <row r="61" spans="1:8" x14ac:dyDescent="0.25">
      <c r="A61">
        <v>548</v>
      </c>
      <c r="B61" t="s">
        <v>506</v>
      </c>
      <c r="C61" s="32">
        <v>4</v>
      </c>
      <c r="D61" s="33" t="s">
        <v>510</v>
      </c>
      <c r="E61" s="33" t="s">
        <v>505</v>
      </c>
      <c r="F61" s="33">
        <v>428</v>
      </c>
      <c r="G61" s="100"/>
      <c r="H61" s="101"/>
    </row>
    <row r="62" spans="1:8" x14ac:dyDescent="0.25">
      <c r="A62">
        <v>549</v>
      </c>
      <c r="B62" t="s">
        <v>508</v>
      </c>
      <c r="C62" s="32">
        <v>5</v>
      </c>
      <c r="D62" s="33" t="s">
        <v>510</v>
      </c>
      <c r="E62" s="33" t="s">
        <v>511</v>
      </c>
      <c r="F62" s="33">
        <v>221</v>
      </c>
      <c r="G62" s="100"/>
      <c r="H62" s="101"/>
    </row>
    <row r="63" spans="1:8" x14ac:dyDescent="0.25">
      <c r="A63">
        <v>550</v>
      </c>
      <c r="B63" t="s">
        <v>503</v>
      </c>
      <c r="C63" s="32">
        <v>5</v>
      </c>
      <c r="D63" s="33" t="s">
        <v>510</v>
      </c>
      <c r="E63" s="33" t="s">
        <v>505</v>
      </c>
      <c r="F63" s="33">
        <v>567</v>
      </c>
      <c r="G63" s="100"/>
      <c r="H63" s="101"/>
    </row>
    <row r="64" spans="1:8" x14ac:dyDescent="0.25">
      <c r="A64">
        <v>551</v>
      </c>
      <c r="B64" t="s">
        <v>508</v>
      </c>
      <c r="C64" s="32">
        <v>3</v>
      </c>
      <c r="D64" s="33" t="s">
        <v>507</v>
      </c>
      <c r="E64" s="33" t="s">
        <v>505</v>
      </c>
      <c r="F64" s="33">
        <v>266</v>
      </c>
      <c r="G64" s="100"/>
      <c r="H64" s="101"/>
    </row>
    <row r="65" spans="1:8" x14ac:dyDescent="0.25">
      <c r="A65">
        <v>552</v>
      </c>
      <c r="B65" t="s">
        <v>506</v>
      </c>
      <c r="C65" s="32">
        <v>8</v>
      </c>
      <c r="D65" s="33" t="s">
        <v>504</v>
      </c>
      <c r="E65" s="33" t="s">
        <v>511</v>
      </c>
      <c r="F65" s="33">
        <v>774</v>
      </c>
      <c r="G65" s="100"/>
      <c r="H65" s="101"/>
    </row>
    <row r="66" spans="1:8" x14ac:dyDescent="0.25">
      <c r="A66">
        <v>553</v>
      </c>
      <c r="B66" t="s">
        <v>506</v>
      </c>
      <c r="C66" s="32">
        <v>9</v>
      </c>
      <c r="D66" s="33" t="s">
        <v>510</v>
      </c>
      <c r="E66" s="33" t="s">
        <v>505</v>
      </c>
      <c r="F66" s="33">
        <v>499</v>
      </c>
      <c r="G66" s="100"/>
      <c r="H66" s="101"/>
    </row>
    <row r="67" spans="1:8" x14ac:dyDescent="0.25">
      <c r="A67">
        <v>554</v>
      </c>
      <c r="B67" t="s">
        <v>512</v>
      </c>
      <c r="C67" s="32">
        <v>3</v>
      </c>
      <c r="D67" s="33" t="s">
        <v>507</v>
      </c>
      <c r="E67" s="33" t="s">
        <v>505</v>
      </c>
      <c r="F67" s="33">
        <v>750</v>
      </c>
      <c r="G67" s="100"/>
      <c r="H67" s="101"/>
    </row>
    <row r="68" spans="1:8" x14ac:dyDescent="0.25">
      <c r="A68">
        <v>555</v>
      </c>
      <c r="B68" t="s">
        <v>506</v>
      </c>
      <c r="C68" s="32">
        <v>4</v>
      </c>
      <c r="D68" s="33" t="s">
        <v>504</v>
      </c>
      <c r="E68" s="33" t="s">
        <v>511</v>
      </c>
      <c r="F68" s="33">
        <v>295</v>
      </c>
      <c r="G68" s="100"/>
      <c r="H68" s="101"/>
    </row>
    <row r="69" spans="1:8" x14ac:dyDescent="0.25">
      <c r="A69">
        <v>556</v>
      </c>
      <c r="B69" t="s">
        <v>512</v>
      </c>
      <c r="C69" s="32">
        <v>8</v>
      </c>
      <c r="D69" s="33" t="s">
        <v>507</v>
      </c>
      <c r="E69" s="33" t="s">
        <v>511</v>
      </c>
      <c r="F69" s="33">
        <v>278</v>
      </c>
      <c r="G69" s="100"/>
      <c r="H69" s="101"/>
    </row>
    <row r="70" spans="1:8" x14ac:dyDescent="0.25">
      <c r="A70">
        <v>557</v>
      </c>
      <c r="B70" t="s">
        <v>509</v>
      </c>
      <c r="C70" s="32">
        <v>3</v>
      </c>
      <c r="D70" s="33" t="s">
        <v>504</v>
      </c>
      <c r="E70" s="33" t="s">
        <v>505</v>
      </c>
      <c r="F70" s="33">
        <v>432</v>
      </c>
      <c r="G70" s="100"/>
      <c r="H70" s="101"/>
    </row>
    <row r="71" spans="1:8" x14ac:dyDescent="0.25">
      <c r="A71">
        <v>558</v>
      </c>
      <c r="B71" t="s">
        <v>506</v>
      </c>
      <c r="C71" s="32">
        <v>4</v>
      </c>
      <c r="D71" s="33" t="s">
        <v>504</v>
      </c>
      <c r="E71" s="33" t="s">
        <v>511</v>
      </c>
      <c r="F71" s="33">
        <v>226</v>
      </c>
      <c r="G71" s="100"/>
      <c r="H71" s="101"/>
    </row>
    <row r="72" spans="1:8" x14ac:dyDescent="0.25">
      <c r="A72">
        <v>559</v>
      </c>
      <c r="B72" t="s">
        <v>512</v>
      </c>
      <c r="C72" s="32">
        <v>5</v>
      </c>
      <c r="D72" s="33" t="s">
        <v>504</v>
      </c>
      <c r="E72" s="33" t="s">
        <v>505</v>
      </c>
      <c r="F72" s="33">
        <v>628</v>
      </c>
      <c r="G72" s="100"/>
      <c r="H72" s="101"/>
    </row>
    <row r="73" spans="1:8" x14ac:dyDescent="0.25">
      <c r="A73">
        <v>560</v>
      </c>
      <c r="B73" t="s">
        <v>509</v>
      </c>
      <c r="C73" s="32">
        <v>2</v>
      </c>
      <c r="D73" s="33" t="s">
        <v>510</v>
      </c>
      <c r="E73" s="33" t="s">
        <v>505</v>
      </c>
      <c r="F73" s="33">
        <v>334</v>
      </c>
      <c r="G73" s="100"/>
      <c r="H73" s="101"/>
    </row>
    <row r="74" spans="1:8" x14ac:dyDescent="0.25">
      <c r="A74">
        <v>561</v>
      </c>
      <c r="B74" t="s">
        <v>508</v>
      </c>
      <c r="C74" s="32">
        <v>7</v>
      </c>
      <c r="D74" s="33" t="s">
        <v>510</v>
      </c>
      <c r="E74" s="33" t="s">
        <v>505</v>
      </c>
      <c r="F74" s="33">
        <v>612</v>
      </c>
      <c r="G74" s="100"/>
      <c r="H74" s="101"/>
    </row>
    <row r="75" spans="1:8" x14ac:dyDescent="0.25">
      <c r="A75">
        <v>562</v>
      </c>
      <c r="B75" t="s">
        <v>506</v>
      </c>
      <c r="C75" s="32">
        <v>9</v>
      </c>
      <c r="D75" s="33" t="s">
        <v>510</v>
      </c>
      <c r="E75" s="33" t="s">
        <v>511</v>
      </c>
      <c r="F75" s="33">
        <v>600</v>
      </c>
      <c r="G75" s="100"/>
      <c r="H75" s="101"/>
    </row>
    <row r="76" spans="1:8" x14ac:dyDescent="0.25">
      <c r="A76">
        <v>563</v>
      </c>
      <c r="B76" t="s">
        <v>509</v>
      </c>
      <c r="C76" s="32">
        <v>8</v>
      </c>
      <c r="D76" s="33" t="s">
        <v>507</v>
      </c>
      <c r="E76" s="33" t="s">
        <v>511</v>
      </c>
      <c r="F76" s="33">
        <v>777</v>
      </c>
      <c r="G76" s="100"/>
      <c r="H76" s="101"/>
    </row>
    <row r="77" spans="1:8" x14ac:dyDescent="0.25">
      <c r="A77">
        <v>564</v>
      </c>
      <c r="B77" t="s">
        <v>512</v>
      </c>
      <c r="C77" s="32">
        <v>6</v>
      </c>
      <c r="D77" s="33" t="s">
        <v>507</v>
      </c>
      <c r="E77" s="33" t="s">
        <v>511</v>
      </c>
      <c r="F77" s="33">
        <v>439</v>
      </c>
      <c r="G77" s="100"/>
      <c r="H77" s="101"/>
    </row>
    <row r="78" spans="1:8" x14ac:dyDescent="0.25">
      <c r="A78">
        <v>565</v>
      </c>
      <c r="B78" t="s">
        <v>512</v>
      </c>
      <c r="C78" s="32">
        <v>10</v>
      </c>
      <c r="D78" s="33" t="s">
        <v>504</v>
      </c>
      <c r="E78" s="33" t="s">
        <v>511</v>
      </c>
      <c r="F78" s="33">
        <v>176</v>
      </c>
      <c r="G78" s="100"/>
      <c r="H78" s="101"/>
    </row>
    <row r="79" spans="1:8" x14ac:dyDescent="0.25">
      <c r="A79">
        <v>566</v>
      </c>
      <c r="B79" t="s">
        <v>512</v>
      </c>
      <c r="C79" s="32">
        <v>7</v>
      </c>
      <c r="D79" s="33" t="s">
        <v>510</v>
      </c>
      <c r="E79" s="33" t="s">
        <v>511</v>
      </c>
      <c r="F79" s="33">
        <v>569</v>
      </c>
      <c r="G79" s="100"/>
      <c r="H79" s="101"/>
    </row>
    <row r="80" spans="1:8" x14ac:dyDescent="0.25">
      <c r="A80">
        <v>567</v>
      </c>
      <c r="B80" t="s">
        <v>512</v>
      </c>
      <c r="C80" s="32">
        <v>9</v>
      </c>
      <c r="D80" s="33" t="s">
        <v>510</v>
      </c>
      <c r="E80" s="33" t="s">
        <v>505</v>
      </c>
      <c r="F80" s="33">
        <v>507</v>
      </c>
      <c r="G80" s="100"/>
      <c r="H80" s="101"/>
    </row>
    <row r="81" spans="1:8" x14ac:dyDescent="0.25">
      <c r="A81">
        <v>568</v>
      </c>
      <c r="B81" t="s">
        <v>508</v>
      </c>
      <c r="C81" s="32">
        <v>5</v>
      </c>
      <c r="D81" s="33" t="s">
        <v>510</v>
      </c>
      <c r="E81" s="33" t="s">
        <v>511</v>
      </c>
      <c r="F81" s="33">
        <v>664</v>
      </c>
      <c r="G81" s="100"/>
      <c r="H81" s="101"/>
    </row>
    <row r="82" spans="1:8" x14ac:dyDescent="0.25">
      <c r="A82">
        <v>569</v>
      </c>
      <c r="B82" t="s">
        <v>512</v>
      </c>
      <c r="C82" s="32">
        <v>3</v>
      </c>
      <c r="D82" s="33" t="s">
        <v>504</v>
      </c>
      <c r="E82" s="33" t="s">
        <v>505</v>
      </c>
      <c r="F82" s="33">
        <v>222</v>
      </c>
      <c r="G82" s="100"/>
      <c r="H82" s="101"/>
    </row>
    <row r="83" spans="1:8" x14ac:dyDescent="0.25">
      <c r="A83">
        <v>570</v>
      </c>
      <c r="B83" t="s">
        <v>508</v>
      </c>
      <c r="C83" s="32">
        <v>7</v>
      </c>
      <c r="D83" s="33" t="s">
        <v>507</v>
      </c>
      <c r="E83" s="33" t="s">
        <v>511</v>
      </c>
      <c r="F83" s="33">
        <v>188</v>
      </c>
      <c r="G83" s="100"/>
      <c r="H83" s="101"/>
    </row>
    <row r="84" spans="1:8" x14ac:dyDescent="0.25">
      <c r="A84">
        <v>571</v>
      </c>
      <c r="B84" t="s">
        <v>506</v>
      </c>
      <c r="C84" s="32">
        <v>4</v>
      </c>
      <c r="D84" s="33" t="s">
        <v>504</v>
      </c>
      <c r="E84" s="33" t="s">
        <v>511</v>
      </c>
      <c r="F84" s="33">
        <v>532</v>
      </c>
      <c r="G84" s="100"/>
      <c r="H84" s="101"/>
    </row>
    <row r="85" spans="1:8" x14ac:dyDescent="0.25">
      <c r="A85">
        <v>572</v>
      </c>
      <c r="B85" t="s">
        <v>503</v>
      </c>
      <c r="C85" s="32">
        <v>10</v>
      </c>
      <c r="D85" s="33" t="s">
        <v>504</v>
      </c>
      <c r="E85" s="33" t="s">
        <v>511</v>
      </c>
      <c r="F85" s="33">
        <v>197</v>
      </c>
      <c r="G85" s="100"/>
      <c r="H85" s="101"/>
    </row>
    <row r="86" spans="1:8" x14ac:dyDescent="0.25">
      <c r="A86">
        <v>573</v>
      </c>
      <c r="B86" t="s">
        <v>509</v>
      </c>
      <c r="C86" s="32">
        <v>6</v>
      </c>
      <c r="D86" s="33" t="s">
        <v>510</v>
      </c>
      <c r="E86" s="33" t="s">
        <v>505</v>
      </c>
      <c r="F86" s="33">
        <v>706</v>
      </c>
      <c r="G86" s="100"/>
      <c r="H86" s="101"/>
    </row>
    <row r="87" spans="1:8" x14ac:dyDescent="0.25">
      <c r="A87">
        <v>574</v>
      </c>
      <c r="B87" t="s">
        <v>506</v>
      </c>
      <c r="C87" s="32">
        <v>7</v>
      </c>
      <c r="D87" s="33" t="s">
        <v>507</v>
      </c>
      <c r="E87" s="33" t="s">
        <v>505</v>
      </c>
      <c r="F87" s="33">
        <v>739</v>
      </c>
      <c r="G87" s="100"/>
      <c r="H87" s="101"/>
    </row>
    <row r="88" spans="1:8" x14ac:dyDescent="0.25">
      <c r="A88">
        <v>575</v>
      </c>
      <c r="B88" t="s">
        <v>503</v>
      </c>
      <c r="C88" s="32">
        <v>9</v>
      </c>
      <c r="D88" s="33" t="s">
        <v>510</v>
      </c>
      <c r="E88" s="33" t="s">
        <v>505</v>
      </c>
      <c r="F88" s="33">
        <v>718</v>
      </c>
      <c r="G88" s="100"/>
      <c r="H88" s="101"/>
    </row>
    <row r="89" spans="1:8" x14ac:dyDescent="0.25">
      <c r="A89">
        <v>576</v>
      </c>
      <c r="B89" t="s">
        <v>508</v>
      </c>
      <c r="C89" s="32">
        <v>9</v>
      </c>
      <c r="D89" s="33" t="s">
        <v>504</v>
      </c>
      <c r="E89" s="33" t="s">
        <v>505</v>
      </c>
      <c r="F89" s="33">
        <v>750</v>
      </c>
      <c r="G89" s="100"/>
      <c r="H89" s="101"/>
    </row>
    <row r="90" spans="1:8" x14ac:dyDescent="0.25">
      <c r="A90">
        <v>577</v>
      </c>
      <c r="B90" t="s">
        <v>509</v>
      </c>
      <c r="C90" s="32">
        <v>4</v>
      </c>
      <c r="D90" s="33" t="s">
        <v>507</v>
      </c>
      <c r="E90" s="33" t="s">
        <v>505</v>
      </c>
      <c r="F90" s="33">
        <v>771</v>
      </c>
      <c r="G90" s="100"/>
      <c r="H90" s="101"/>
    </row>
    <row r="91" spans="1:8" x14ac:dyDescent="0.25">
      <c r="A91">
        <v>578</v>
      </c>
      <c r="B91" t="s">
        <v>508</v>
      </c>
      <c r="C91" s="32">
        <v>7</v>
      </c>
      <c r="D91" s="33" t="s">
        <v>507</v>
      </c>
      <c r="E91" s="33" t="s">
        <v>511</v>
      </c>
      <c r="F91" s="33">
        <v>703</v>
      </c>
      <c r="G91" s="100"/>
      <c r="H91" s="101"/>
    </row>
    <row r="92" spans="1:8" x14ac:dyDescent="0.25">
      <c r="A92">
        <v>579</v>
      </c>
      <c r="B92" t="s">
        <v>506</v>
      </c>
      <c r="C92" s="32">
        <v>10</v>
      </c>
      <c r="D92" s="33" t="s">
        <v>510</v>
      </c>
      <c r="E92" s="33" t="s">
        <v>505</v>
      </c>
      <c r="F92" s="33">
        <v>753</v>
      </c>
      <c r="G92" s="100"/>
      <c r="H92" s="101"/>
    </row>
    <row r="93" spans="1:8" x14ac:dyDescent="0.25">
      <c r="A93">
        <v>580</v>
      </c>
      <c r="B93" t="s">
        <v>512</v>
      </c>
      <c r="C93" s="32">
        <v>2</v>
      </c>
      <c r="D93" s="33" t="s">
        <v>510</v>
      </c>
      <c r="E93" s="33" t="s">
        <v>505</v>
      </c>
      <c r="F93" s="33">
        <v>702</v>
      </c>
      <c r="G93" s="100"/>
      <c r="H93" s="101"/>
    </row>
    <row r="94" spans="1:8" x14ac:dyDescent="0.25">
      <c r="A94">
        <v>581</v>
      </c>
      <c r="B94" t="s">
        <v>508</v>
      </c>
      <c r="C94" s="32">
        <v>3</v>
      </c>
      <c r="D94" s="33" t="s">
        <v>504</v>
      </c>
      <c r="E94" s="33" t="s">
        <v>505</v>
      </c>
      <c r="F94" s="33">
        <v>528</v>
      </c>
      <c r="G94" s="100"/>
      <c r="H94" s="101"/>
    </row>
    <row r="95" spans="1:8" x14ac:dyDescent="0.25">
      <c r="A95">
        <v>582</v>
      </c>
      <c r="B95" t="s">
        <v>506</v>
      </c>
      <c r="C95" s="32">
        <v>8</v>
      </c>
      <c r="D95" s="33" t="s">
        <v>504</v>
      </c>
      <c r="E95" s="33" t="s">
        <v>505</v>
      </c>
      <c r="F95" s="33">
        <v>749</v>
      </c>
      <c r="G95" s="100"/>
      <c r="H95" s="101"/>
    </row>
    <row r="96" spans="1:8" x14ac:dyDescent="0.25">
      <c r="A96">
        <v>583</v>
      </c>
      <c r="B96" t="s">
        <v>503</v>
      </c>
      <c r="C96" s="32">
        <v>6</v>
      </c>
      <c r="D96" s="33" t="s">
        <v>510</v>
      </c>
      <c r="E96" s="33" t="s">
        <v>511</v>
      </c>
      <c r="F96" s="33">
        <v>662</v>
      </c>
      <c r="G96" s="100"/>
      <c r="H96" s="101"/>
    </row>
    <row r="97" spans="1:8" x14ac:dyDescent="0.25">
      <c r="A97">
        <v>584</v>
      </c>
      <c r="B97" t="s">
        <v>509</v>
      </c>
      <c r="C97" s="32">
        <v>9</v>
      </c>
      <c r="D97" s="33" t="s">
        <v>510</v>
      </c>
      <c r="E97" s="33" t="s">
        <v>505</v>
      </c>
      <c r="F97" s="33">
        <v>738</v>
      </c>
      <c r="G97" s="100"/>
      <c r="H97" s="101"/>
    </row>
    <row r="98" spans="1:8" x14ac:dyDescent="0.25">
      <c r="A98">
        <v>585</v>
      </c>
      <c r="B98" t="s">
        <v>503</v>
      </c>
      <c r="C98" s="32">
        <v>9</v>
      </c>
      <c r="D98" s="33" t="s">
        <v>510</v>
      </c>
      <c r="E98" s="33" t="s">
        <v>505</v>
      </c>
      <c r="F98" s="33">
        <v>619</v>
      </c>
      <c r="G98" s="100"/>
      <c r="H98" s="101"/>
    </row>
    <row r="99" spans="1:8" x14ac:dyDescent="0.25">
      <c r="A99">
        <v>586</v>
      </c>
      <c r="B99" t="s">
        <v>506</v>
      </c>
      <c r="C99" s="32">
        <v>4</v>
      </c>
      <c r="D99" s="33" t="s">
        <v>504</v>
      </c>
      <c r="E99" s="33" t="s">
        <v>505</v>
      </c>
      <c r="F99" s="33">
        <v>170</v>
      </c>
      <c r="G99" s="100"/>
      <c r="H99" s="101"/>
    </row>
    <row r="100" spans="1:8" x14ac:dyDescent="0.25">
      <c r="A100">
        <v>587</v>
      </c>
      <c r="B100" t="s">
        <v>506</v>
      </c>
      <c r="C100" s="32">
        <v>4</v>
      </c>
      <c r="D100" s="33" t="s">
        <v>510</v>
      </c>
      <c r="E100" s="33" t="s">
        <v>505</v>
      </c>
      <c r="F100" s="33">
        <v>579</v>
      </c>
      <c r="G100" s="100"/>
      <c r="H100" s="101"/>
    </row>
    <row r="101" spans="1:8" x14ac:dyDescent="0.25">
      <c r="A101">
        <v>588</v>
      </c>
      <c r="B101" t="s">
        <v>506</v>
      </c>
      <c r="C101" s="32">
        <v>6</v>
      </c>
      <c r="D101" s="33" t="s">
        <v>507</v>
      </c>
      <c r="E101" s="33" t="s">
        <v>505</v>
      </c>
      <c r="F101" s="33">
        <v>402</v>
      </c>
      <c r="G101" s="100"/>
      <c r="H101" s="101"/>
    </row>
    <row r="102" spans="1:8" x14ac:dyDescent="0.25">
      <c r="A102">
        <v>589</v>
      </c>
      <c r="B102" t="s">
        <v>506</v>
      </c>
      <c r="C102" s="32">
        <v>2</v>
      </c>
      <c r="D102" s="33" t="s">
        <v>504</v>
      </c>
      <c r="E102" s="33" t="s">
        <v>511</v>
      </c>
      <c r="F102" s="33">
        <v>595</v>
      </c>
      <c r="G102" s="100"/>
      <c r="H102" s="101"/>
    </row>
    <row r="103" spans="1:8" x14ac:dyDescent="0.25">
      <c r="A103">
        <v>590</v>
      </c>
      <c r="B103" t="s">
        <v>509</v>
      </c>
      <c r="C103" s="32">
        <v>5</v>
      </c>
      <c r="D103" s="33" t="s">
        <v>504</v>
      </c>
      <c r="E103" s="33" t="s">
        <v>511</v>
      </c>
      <c r="F103" s="33">
        <v>208</v>
      </c>
      <c r="G103" s="100"/>
      <c r="H103" s="101"/>
    </row>
    <row r="104" spans="1:8" x14ac:dyDescent="0.25">
      <c r="A104">
        <v>591</v>
      </c>
      <c r="B104" t="s">
        <v>508</v>
      </c>
      <c r="C104" s="32">
        <v>7</v>
      </c>
      <c r="D104" s="33" t="s">
        <v>510</v>
      </c>
      <c r="E104" s="33" t="s">
        <v>505</v>
      </c>
      <c r="F104" s="33">
        <v>448</v>
      </c>
      <c r="G104" s="100"/>
      <c r="H104" s="101"/>
    </row>
    <row r="105" spans="1:8" x14ac:dyDescent="0.25">
      <c r="A105">
        <v>592</v>
      </c>
      <c r="B105" t="s">
        <v>512</v>
      </c>
      <c r="C105" s="32">
        <v>4</v>
      </c>
      <c r="D105" s="33" t="s">
        <v>507</v>
      </c>
      <c r="E105" s="33" t="s">
        <v>511</v>
      </c>
      <c r="F105" s="33">
        <v>347</v>
      </c>
      <c r="G105" s="100"/>
      <c r="H105" s="101"/>
    </row>
    <row r="106" spans="1:8" x14ac:dyDescent="0.25">
      <c r="A106">
        <v>593</v>
      </c>
      <c r="B106" t="s">
        <v>509</v>
      </c>
      <c r="C106" s="32">
        <v>2</v>
      </c>
      <c r="D106" s="33" t="s">
        <v>504</v>
      </c>
      <c r="E106" s="33" t="s">
        <v>511</v>
      </c>
      <c r="F106" s="33">
        <v>610</v>
      </c>
      <c r="G106" s="100"/>
      <c r="H106" s="101"/>
    </row>
    <row r="107" spans="1:8" x14ac:dyDescent="0.25">
      <c r="A107">
        <v>594</v>
      </c>
      <c r="B107" t="s">
        <v>512</v>
      </c>
      <c r="C107" s="32">
        <v>7</v>
      </c>
      <c r="D107" s="33" t="s">
        <v>504</v>
      </c>
      <c r="E107" s="33" t="s">
        <v>505</v>
      </c>
      <c r="F107" s="33">
        <v>723</v>
      </c>
      <c r="G107" s="100"/>
      <c r="H107" s="101"/>
    </row>
    <row r="108" spans="1:8" x14ac:dyDescent="0.25">
      <c r="A108">
        <v>595</v>
      </c>
      <c r="B108" t="s">
        <v>509</v>
      </c>
      <c r="C108" s="32">
        <v>10</v>
      </c>
      <c r="D108" s="33" t="s">
        <v>504</v>
      </c>
      <c r="E108" s="33" t="s">
        <v>505</v>
      </c>
      <c r="F108" s="33">
        <v>454</v>
      </c>
      <c r="G108" s="100"/>
      <c r="H108" s="101"/>
    </row>
    <row r="109" spans="1:8" x14ac:dyDescent="0.25">
      <c r="A109">
        <v>596</v>
      </c>
      <c r="B109" t="s">
        <v>509</v>
      </c>
      <c r="C109" s="32">
        <v>7</v>
      </c>
      <c r="D109" s="33" t="s">
        <v>507</v>
      </c>
      <c r="E109" s="33" t="s">
        <v>511</v>
      </c>
      <c r="F109" s="33">
        <v>686</v>
      </c>
      <c r="G109" s="100"/>
      <c r="H109" s="101"/>
    </row>
    <row r="110" spans="1:8" x14ac:dyDescent="0.25">
      <c r="A110">
        <v>597</v>
      </c>
      <c r="B110" t="s">
        <v>508</v>
      </c>
      <c r="C110" s="32">
        <v>2</v>
      </c>
      <c r="D110" s="33" t="s">
        <v>510</v>
      </c>
      <c r="E110" s="33" t="s">
        <v>505</v>
      </c>
      <c r="F110" s="33">
        <v>776</v>
      </c>
      <c r="G110" s="100"/>
      <c r="H110" s="101"/>
    </row>
    <row r="111" spans="1:8" x14ac:dyDescent="0.25">
      <c r="A111">
        <v>598</v>
      </c>
      <c r="B111" t="s">
        <v>506</v>
      </c>
      <c r="C111" s="32">
        <v>3</v>
      </c>
      <c r="D111" s="33" t="s">
        <v>510</v>
      </c>
      <c r="E111" s="33" t="s">
        <v>511</v>
      </c>
      <c r="F111" s="33">
        <v>368</v>
      </c>
      <c r="G111" s="100"/>
      <c r="H111" s="101"/>
    </row>
    <row r="112" spans="1:8" x14ac:dyDescent="0.25">
      <c r="A112">
        <v>599</v>
      </c>
      <c r="B112" t="s">
        <v>512</v>
      </c>
      <c r="C112" s="32">
        <v>9</v>
      </c>
      <c r="D112" s="33" t="s">
        <v>504</v>
      </c>
      <c r="E112" s="33" t="s">
        <v>505</v>
      </c>
      <c r="F112" s="33">
        <v>143</v>
      </c>
      <c r="G112" s="100"/>
      <c r="H112" s="101"/>
    </row>
    <row r="113" spans="1:8" x14ac:dyDescent="0.25">
      <c r="A113">
        <v>600</v>
      </c>
      <c r="B113" t="s">
        <v>508</v>
      </c>
      <c r="C113" s="32">
        <v>8</v>
      </c>
      <c r="D113" s="33" t="s">
        <v>510</v>
      </c>
      <c r="E113" s="33" t="s">
        <v>505</v>
      </c>
      <c r="F113" s="33">
        <v>430</v>
      </c>
      <c r="G113" s="100"/>
      <c r="H113" s="101"/>
    </row>
    <row r="114" spans="1:8" x14ac:dyDescent="0.25">
      <c r="A114">
        <v>601</v>
      </c>
      <c r="B114" t="s">
        <v>509</v>
      </c>
      <c r="C114" s="32">
        <v>2</v>
      </c>
      <c r="D114" s="33" t="s">
        <v>510</v>
      </c>
      <c r="E114" s="33" t="s">
        <v>505</v>
      </c>
      <c r="F114" s="33">
        <v>187</v>
      </c>
      <c r="G114" s="100"/>
      <c r="H114" s="101"/>
    </row>
    <row r="115" spans="1:8" x14ac:dyDescent="0.25">
      <c r="A115">
        <v>602</v>
      </c>
      <c r="B115" t="s">
        <v>503</v>
      </c>
      <c r="C115" s="32">
        <v>2</v>
      </c>
      <c r="D115" s="33" t="s">
        <v>507</v>
      </c>
      <c r="E115" s="33" t="s">
        <v>511</v>
      </c>
      <c r="F115" s="33">
        <v>370</v>
      </c>
      <c r="G115" s="100"/>
      <c r="H115" s="101"/>
    </row>
    <row r="116" spans="1:8" x14ac:dyDescent="0.25">
      <c r="A116">
        <v>603</v>
      </c>
      <c r="B116" t="s">
        <v>512</v>
      </c>
      <c r="C116" s="32">
        <v>4</v>
      </c>
      <c r="D116" s="33" t="s">
        <v>510</v>
      </c>
      <c r="E116" s="33" t="s">
        <v>505</v>
      </c>
      <c r="F116" s="33">
        <v>692</v>
      </c>
      <c r="G116" s="100"/>
      <c r="H116" s="101"/>
    </row>
    <row r="117" spans="1:8" x14ac:dyDescent="0.25">
      <c r="A117">
        <v>604</v>
      </c>
      <c r="B117" t="s">
        <v>512</v>
      </c>
      <c r="C117" s="32">
        <v>7</v>
      </c>
      <c r="D117" s="33" t="s">
        <v>507</v>
      </c>
      <c r="E117" s="33" t="s">
        <v>505</v>
      </c>
      <c r="F117" s="33">
        <v>394</v>
      </c>
      <c r="G117" s="100"/>
      <c r="H117" s="101"/>
    </row>
    <row r="118" spans="1:8" x14ac:dyDescent="0.25">
      <c r="A118">
        <v>605</v>
      </c>
      <c r="B118" t="s">
        <v>512</v>
      </c>
      <c r="C118" s="32">
        <v>7</v>
      </c>
      <c r="D118" s="33" t="s">
        <v>507</v>
      </c>
      <c r="E118" s="33" t="s">
        <v>505</v>
      </c>
      <c r="F118" s="33">
        <v>255</v>
      </c>
      <c r="G118" s="100"/>
      <c r="H118" s="101"/>
    </row>
    <row r="119" spans="1:8" x14ac:dyDescent="0.25">
      <c r="A119">
        <v>606</v>
      </c>
      <c r="B119" t="s">
        <v>512</v>
      </c>
      <c r="C119" s="32">
        <v>4</v>
      </c>
      <c r="D119" s="33" t="s">
        <v>507</v>
      </c>
      <c r="E119" s="33" t="s">
        <v>505</v>
      </c>
      <c r="F119" s="33">
        <v>611</v>
      </c>
      <c r="G119" s="100"/>
      <c r="H119" s="101"/>
    </row>
    <row r="120" spans="1:8" x14ac:dyDescent="0.25">
      <c r="A120">
        <v>607</v>
      </c>
      <c r="B120" t="s">
        <v>509</v>
      </c>
      <c r="C120" s="32">
        <v>6</v>
      </c>
      <c r="D120" s="33" t="s">
        <v>510</v>
      </c>
      <c r="E120" s="33" t="s">
        <v>511</v>
      </c>
      <c r="F120" s="33">
        <v>638</v>
      </c>
      <c r="G120" s="100"/>
      <c r="H120" s="101"/>
    </row>
    <row r="121" spans="1:8" x14ac:dyDescent="0.25">
      <c r="A121">
        <v>608</v>
      </c>
      <c r="B121" t="s">
        <v>508</v>
      </c>
      <c r="C121" s="32">
        <v>8</v>
      </c>
      <c r="D121" s="33" t="s">
        <v>504</v>
      </c>
      <c r="E121" s="33" t="s">
        <v>511</v>
      </c>
      <c r="F121" s="33">
        <v>468</v>
      </c>
      <c r="G121" s="100"/>
      <c r="H121" s="101"/>
    </row>
    <row r="122" spans="1:8" x14ac:dyDescent="0.25">
      <c r="A122">
        <v>609</v>
      </c>
      <c r="B122" t="s">
        <v>508</v>
      </c>
      <c r="C122" s="32">
        <v>9</v>
      </c>
      <c r="D122" s="33" t="s">
        <v>507</v>
      </c>
      <c r="E122" s="33" t="s">
        <v>505</v>
      </c>
      <c r="F122" s="33">
        <v>342</v>
      </c>
      <c r="G122" s="100"/>
      <c r="H122" s="101"/>
    </row>
    <row r="123" spans="1:8" x14ac:dyDescent="0.25">
      <c r="A123">
        <v>610</v>
      </c>
      <c r="B123" t="s">
        <v>506</v>
      </c>
      <c r="C123" s="32">
        <v>5</v>
      </c>
      <c r="D123" s="33" t="s">
        <v>510</v>
      </c>
      <c r="E123" s="33" t="s">
        <v>511</v>
      </c>
      <c r="F123" s="33">
        <v>386</v>
      </c>
      <c r="G123" s="100"/>
      <c r="H123" s="101"/>
    </row>
    <row r="124" spans="1:8" x14ac:dyDescent="0.25">
      <c r="A124">
        <v>611</v>
      </c>
      <c r="B124" t="s">
        <v>509</v>
      </c>
      <c r="C124" s="32">
        <v>6</v>
      </c>
      <c r="D124" s="33" t="s">
        <v>504</v>
      </c>
      <c r="E124" s="33" t="s">
        <v>505</v>
      </c>
      <c r="F124" s="33">
        <v>227</v>
      </c>
      <c r="G124" s="100"/>
      <c r="H124" s="101"/>
    </row>
    <row r="125" spans="1:8" x14ac:dyDescent="0.25">
      <c r="A125">
        <v>612</v>
      </c>
      <c r="B125" t="s">
        <v>503</v>
      </c>
      <c r="C125" s="32">
        <v>3</v>
      </c>
      <c r="D125" s="33" t="s">
        <v>504</v>
      </c>
      <c r="E125" s="33" t="s">
        <v>511</v>
      </c>
      <c r="F125" s="33">
        <v>758</v>
      </c>
      <c r="G125" s="100"/>
      <c r="H125" s="101"/>
    </row>
    <row r="126" spans="1:8" x14ac:dyDescent="0.25">
      <c r="A126">
        <v>613</v>
      </c>
      <c r="B126" t="s">
        <v>503</v>
      </c>
      <c r="C126" s="32">
        <v>6</v>
      </c>
      <c r="D126" s="33" t="s">
        <v>504</v>
      </c>
      <c r="E126" s="33" t="s">
        <v>511</v>
      </c>
      <c r="F126" s="33">
        <v>730</v>
      </c>
      <c r="G126" s="100"/>
      <c r="H126" s="101"/>
    </row>
    <row r="127" spans="1:8" x14ac:dyDescent="0.25">
      <c r="A127">
        <v>614</v>
      </c>
      <c r="B127" t="s">
        <v>508</v>
      </c>
      <c r="C127" s="32">
        <v>4</v>
      </c>
      <c r="D127" s="33" t="s">
        <v>507</v>
      </c>
      <c r="E127" s="33" t="s">
        <v>505</v>
      </c>
      <c r="F127" s="33">
        <v>800</v>
      </c>
      <c r="G127" s="100"/>
      <c r="H127" s="101"/>
    </row>
    <row r="128" spans="1:8" x14ac:dyDescent="0.25">
      <c r="A128">
        <v>615</v>
      </c>
      <c r="B128" t="s">
        <v>509</v>
      </c>
      <c r="C128" s="32">
        <v>5</v>
      </c>
      <c r="D128" s="33" t="s">
        <v>507</v>
      </c>
      <c r="E128" s="33" t="s">
        <v>505</v>
      </c>
      <c r="F128" s="33">
        <v>789</v>
      </c>
      <c r="G128" s="100"/>
      <c r="H128" s="101"/>
    </row>
    <row r="129" spans="1:8" x14ac:dyDescent="0.25">
      <c r="A129">
        <v>616</v>
      </c>
      <c r="B129" t="s">
        <v>503</v>
      </c>
      <c r="C129" s="32">
        <v>2</v>
      </c>
      <c r="D129" s="33" t="s">
        <v>504</v>
      </c>
      <c r="E129" s="33" t="s">
        <v>505</v>
      </c>
      <c r="F129" s="33">
        <v>388</v>
      </c>
      <c r="G129" s="100"/>
      <c r="H129" s="101"/>
    </row>
    <row r="130" spans="1:8" x14ac:dyDescent="0.25">
      <c r="A130">
        <v>617</v>
      </c>
      <c r="B130" t="s">
        <v>506</v>
      </c>
      <c r="C130" s="32">
        <v>3</v>
      </c>
      <c r="D130" s="33" t="s">
        <v>504</v>
      </c>
      <c r="E130" s="33" t="s">
        <v>505</v>
      </c>
      <c r="F130" s="33">
        <v>249</v>
      </c>
      <c r="G130" s="100"/>
      <c r="H130" s="101"/>
    </row>
    <row r="131" spans="1:8" x14ac:dyDescent="0.25">
      <c r="A131">
        <v>618</v>
      </c>
      <c r="B131" t="s">
        <v>512</v>
      </c>
      <c r="C131" s="32">
        <v>5</v>
      </c>
      <c r="D131" s="33" t="s">
        <v>504</v>
      </c>
      <c r="E131" s="33" t="s">
        <v>505</v>
      </c>
      <c r="F131" s="33">
        <v>288</v>
      </c>
      <c r="G131" s="100"/>
      <c r="H131" s="101"/>
    </row>
    <row r="132" spans="1:8" x14ac:dyDescent="0.25">
      <c r="A132">
        <v>619</v>
      </c>
      <c r="B132" t="s">
        <v>506</v>
      </c>
      <c r="C132" s="32">
        <v>8</v>
      </c>
      <c r="D132" s="33" t="s">
        <v>507</v>
      </c>
      <c r="E132" s="33" t="s">
        <v>505</v>
      </c>
      <c r="F132" s="33">
        <v>691</v>
      </c>
      <c r="G132" s="100"/>
      <c r="H132" s="101"/>
    </row>
    <row r="133" spans="1:8" x14ac:dyDescent="0.25">
      <c r="A133">
        <v>620</v>
      </c>
      <c r="B133" t="s">
        <v>506</v>
      </c>
      <c r="C133" s="32">
        <v>10</v>
      </c>
      <c r="D133" s="33" t="s">
        <v>504</v>
      </c>
      <c r="E133" s="33" t="s">
        <v>505</v>
      </c>
      <c r="F133" s="33">
        <v>263</v>
      </c>
      <c r="G133" s="100"/>
      <c r="H133" s="101"/>
    </row>
    <row r="134" spans="1:8" x14ac:dyDescent="0.25">
      <c r="A134">
        <v>621</v>
      </c>
      <c r="B134" t="s">
        <v>509</v>
      </c>
      <c r="C134" s="32">
        <v>2</v>
      </c>
      <c r="D134" s="33" t="s">
        <v>510</v>
      </c>
      <c r="E134" s="33" t="s">
        <v>511</v>
      </c>
      <c r="F134" s="33">
        <v>488</v>
      </c>
      <c r="G134" s="100"/>
      <c r="H134" s="101"/>
    </row>
    <row r="135" spans="1:8" x14ac:dyDescent="0.25">
      <c r="A135">
        <v>622</v>
      </c>
      <c r="B135" t="s">
        <v>506</v>
      </c>
      <c r="C135" s="32">
        <v>3</v>
      </c>
      <c r="D135" s="33" t="s">
        <v>507</v>
      </c>
      <c r="E135" s="33" t="s">
        <v>505</v>
      </c>
      <c r="F135" s="33">
        <v>465</v>
      </c>
      <c r="G135" s="100"/>
      <c r="H135" s="101"/>
    </row>
    <row r="136" spans="1:8" x14ac:dyDescent="0.25">
      <c r="A136">
        <v>623</v>
      </c>
      <c r="B136" t="s">
        <v>509</v>
      </c>
      <c r="C136" s="32">
        <v>8</v>
      </c>
      <c r="D136" s="33" t="s">
        <v>507</v>
      </c>
      <c r="E136" s="33" t="s">
        <v>505</v>
      </c>
      <c r="F136" s="33">
        <v>362</v>
      </c>
      <c r="G136" s="100"/>
      <c r="H136" s="101"/>
    </row>
    <row r="137" spans="1:8" x14ac:dyDescent="0.25">
      <c r="A137">
        <v>624</v>
      </c>
      <c r="B137" t="s">
        <v>508</v>
      </c>
      <c r="C137" s="32">
        <v>7</v>
      </c>
      <c r="D137" s="33" t="s">
        <v>507</v>
      </c>
      <c r="E137" s="33" t="s">
        <v>505</v>
      </c>
      <c r="F137" s="33">
        <v>416</v>
      </c>
      <c r="G137" s="100"/>
      <c r="H137" s="101"/>
    </row>
    <row r="138" spans="1:8" x14ac:dyDescent="0.25">
      <c r="A138">
        <v>625</v>
      </c>
      <c r="B138" t="s">
        <v>503</v>
      </c>
      <c r="C138" s="32">
        <v>9</v>
      </c>
      <c r="D138" s="33" t="s">
        <v>507</v>
      </c>
      <c r="E138" s="33" t="s">
        <v>505</v>
      </c>
      <c r="F138" s="33">
        <v>209</v>
      </c>
      <c r="G138" s="100"/>
      <c r="H138" s="101"/>
    </row>
    <row r="139" spans="1:8" x14ac:dyDescent="0.25">
      <c r="A139">
        <v>626</v>
      </c>
      <c r="B139" t="s">
        <v>509</v>
      </c>
      <c r="C139" s="32">
        <v>8</v>
      </c>
      <c r="D139" s="33" t="s">
        <v>504</v>
      </c>
      <c r="E139" s="33" t="s">
        <v>511</v>
      </c>
      <c r="F139" s="33">
        <v>731</v>
      </c>
      <c r="G139" s="100"/>
      <c r="H139" s="101"/>
    </row>
    <row r="140" spans="1:8" x14ac:dyDescent="0.25">
      <c r="A140">
        <v>627</v>
      </c>
      <c r="B140" t="s">
        <v>512</v>
      </c>
      <c r="C140" s="32">
        <v>3</v>
      </c>
      <c r="D140" s="33" t="s">
        <v>507</v>
      </c>
      <c r="E140" s="33" t="s">
        <v>505</v>
      </c>
      <c r="F140" s="33">
        <v>484</v>
      </c>
      <c r="G140" s="100"/>
      <c r="H140" s="101"/>
    </row>
    <row r="141" spans="1:8" x14ac:dyDescent="0.25">
      <c r="A141">
        <v>628</v>
      </c>
      <c r="B141" t="s">
        <v>512</v>
      </c>
      <c r="C141" s="32">
        <v>5</v>
      </c>
      <c r="D141" s="33" t="s">
        <v>504</v>
      </c>
      <c r="E141" s="33" t="s">
        <v>511</v>
      </c>
      <c r="F141" s="33">
        <v>467</v>
      </c>
      <c r="G141" s="100"/>
      <c r="H141" s="101"/>
    </row>
    <row r="142" spans="1:8" x14ac:dyDescent="0.25">
      <c r="A142">
        <v>629</v>
      </c>
      <c r="B142" t="s">
        <v>508</v>
      </c>
      <c r="C142" s="32">
        <v>6</v>
      </c>
      <c r="D142" s="33" t="s">
        <v>504</v>
      </c>
      <c r="E142" s="33" t="s">
        <v>505</v>
      </c>
      <c r="F142" s="33">
        <v>267</v>
      </c>
      <c r="G142" s="100"/>
      <c r="H142" s="101"/>
    </row>
    <row r="143" spans="1:8" x14ac:dyDescent="0.25">
      <c r="A143">
        <v>630</v>
      </c>
      <c r="B143" t="s">
        <v>508</v>
      </c>
      <c r="C143" s="32">
        <v>7</v>
      </c>
      <c r="D143" s="33" t="s">
        <v>507</v>
      </c>
      <c r="E143" s="33" t="s">
        <v>511</v>
      </c>
      <c r="F143" s="33">
        <v>555</v>
      </c>
      <c r="G143" s="100"/>
      <c r="H143" s="101"/>
    </row>
    <row r="144" spans="1:8" x14ac:dyDescent="0.25">
      <c r="A144">
        <v>631</v>
      </c>
      <c r="B144" t="s">
        <v>503</v>
      </c>
      <c r="C144" s="32">
        <v>10</v>
      </c>
      <c r="D144" s="33" t="s">
        <v>510</v>
      </c>
      <c r="E144" s="33" t="s">
        <v>511</v>
      </c>
      <c r="F144" s="33">
        <v>263</v>
      </c>
      <c r="G144" s="100"/>
      <c r="H144" s="101"/>
    </row>
    <row r="145" spans="1:8" x14ac:dyDescent="0.25">
      <c r="A145">
        <v>632</v>
      </c>
      <c r="B145" t="s">
        <v>509</v>
      </c>
      <c r="C145" s="32">
        <v>10</v>
      </c>
      <c r="D145" s="33" t="s">
        <v>507</v>
      </c>
      <c r="E145" s="33" t="s">
        <v>505</v>
      </c>
      <c r="F145" s="33">
        <v>619</v>
      </c>
      <c r="G145" s="100"/>
      <c r="H145" s="101"/>
    </row>
    <row r="146" spans="1:8" x14ac:dyDescent="0.25">
      <c r="A146">
        <v>633</v>
      </c>
      <c r="B146" t="s">
        <v>508</v>
      </c>
      <c r="C146" s="32">
        <v>5</v>
      </c>
      <c r="D146" s="33" t="s">
        <v>510</v>
      </c>
      <c r="E146" s="33" t="s">
        <v>505</v>
      </c>
      <c r="F146" s="33">
        <v>559</v>
      </c>
      <c r="G146" s="100"/>
      <c r="H146" s="101"/>
    </row>
    <row r="147" spans="1:8" x14ac:dyDescent="0.25">
      <c r="A147">
        <v>634</v>
      </c>
      <c r="B147" t="s">
        <v>508</v>
      </c>
      <c r="C147" s="32">
        <v>6</v>
      </c>
      <c r="D147" s="33" t="s">
        <v>507</v>
      </c>
      <c r="E147" s="33" t="s">
        <v>511</v>
      </c>
      <c r="F147" s="33">
        <v>182</v>
      </c>
      <c r="G147" s="100"/>
      <c r="H147" s="101"/>
    </row>
    <row r="148" spans="1:8" x14ac:dyDescent="0.25">
      <c r="A148">
        <v>635</v>
      </c>
      <c r="B148" t="s">
        <v>503</v>
      </c>
      <c r="C148" s="32">
        <v>4</v>
      </c>
      <c r="D148" s="33" t="s">
        <v>510</v>
      </c>
      <c r="E148" s="33" t="s">
        <v>511</v>
      </c>
      <c r="F148" s="33">
        <v>241</v>
      </c>
      <c r="G148" s="100"/>
      <c r="H148" s="101"/>
    </row>
    <row r="149" spans="1:8" x14ac:dyDescent="0.25">
      <c r="A149">
        <v>636</v>
      </c>
      <c r="B149" t="s">
        <v>506</v>
      </c>
      <c r="C149" s="32">
        <v>2</v>
      </c>
      <c r="D149" s="33" t="s">
        <v>504</v>
      </c>
      <c r="E149" s="33" t="s">
        <v>505</v>
      </c>
      <c r="F149" s="33">
        <v>445</v>
      </c>
      <c r="G149" s="100"/>
      <c r="H149" s="101"/>
    </row>
    <row r="150" spans="1:8" x14ac:dyDescent="0.25">
      <c r="A150">
        <v>637</v>
      </c>
      <c r="B150" t="s">
        <v>508</v>
      </c>
      <c r="C150" s="32">
        <v>3</v>
      </c>
      <c r="D150" s="33" t="s">
        <v>510</v>
      </c>
      <c r="E150" s="33" t="s">
        <v>505</v>
      </c>
      <c r="F150" s="33">
        <v>743</v>
      </c>
      <c r="G150" s="100"/>
      <c r="H150" s="101"/>
    </row>
    <row r="151" spans="1:8" x14ac:dyDescent="0.25">
      <c r="A151">
        <v>638</v>
      </c>
      <c r="B151" t="s">
        <v>512</v>
      </c>
      <c r="C151" s="32">
        <v>4</v>
      </c>
      <c r="D151" s="33" t="s">
        <v>510</v>
      </c>
      <c r="E151" s="33" t="s">
        <v>511</v>
      </c>
      <c r="F151" s="33">
        <v>595</v>
      </c>
      <c r="G151" s="100"/>
      <c r="H151" s="101"/>
    </row>
    <row r="152" spans="1:8" x14ac:dyDescent="0.25">
      <c r="A152">
        <v>639</v>
      </c>
      <c r="B152" t="s">
        <v>506</v>
      </c>
      <c r="C152" s="32">
        <v>3</v>
      </c>
      <c r="D152" s="33" t="s">
        <v>510</v>
      </c>
      <c r="E152" s="33" t="s">
        <v>505</v>
      </c>
      <c r="F152" s="33">
        <v>735</v>
      </c>
      <c r="G152" s="100"/>
      <c r="H152" s="101"/>
    </row>
    <row r="153" spans="1:8" x14ac:dyDescent="0.25">
      <c r="A153">
        <v>640</v>
      </c>
      <c r="B153" t="s">
        <v>506</v>
      </c>
      <c r="C153" s="32">
        <v>8</v>
      </c>
      <c r="D153" s="33" t="s">
        <v>510</v>
      </c>
      <c r="E153" s="33" t="s">
        <v>505</v>
      </c>
      <c r="F153" s="33">
        <v>479</v>
      </c>
      <c r="G153" s="100"/>
      <c r="H153" s="101"/>
    </row>
    <row r="154" spans="1:8" x14ac:dyDescent="0.25">
      <c r="A154">
        <v>641</v>
      </c>
      <c r="B154" t="s">
        <v>512</v>
      </c>
      <c r="C154" s="32">
        <v>8</v>
      </c>
      <c r="D154" s="33" t="s">
        <v>504</v>
      </c>
      <c r="E154" s="33" t="s">
        <v>511</v>
      </c>
      <c r="F154" s="33">
        <v>145</v>
      </c>
      <c r="G154" s="100"/>
      <c r="H154" s="101"/>
    </row>
    <row r="155" spans="1:8" x14ac:dyDescent="0.25">
      <c r="A155">
        <v>642</v>
      </c>
      <c r="B155" t="s">
        <v>512</v>
      </c>
      <c r="C155" s="32">
        <v>10</v>
      </c>
      <c r="D155" s="33" t="s">
        <v>510</v>
      </c>
      <c r="E155" s="33" t="s">
        <v>511</v>
      </c>
      <c r="F155" s="33">
        <v>239</v>
      </c>
      <c r="G155" s="100"/>
      <c r="H155" s="101"/>
    </row>
    <row r="156" spans="1:8" x14ac:dyDescent="0.25">
      <c r="A156">
        <v>643</v>
      </c>
      <c r="B156" t="s">
        <v>503</v>
      </c>
      <c r="C156" s="32">
        <v>7</v>
      </c>
      <c r="D156" s="33" t="s">
        <v>510</v>
      </c>
      <c r="E156" s="33" t="s">
        <v>511</v>
      </c>
      <c r="F156" s="33">
        <v>193</v>
      </c>
      <c r="G156" s="100"/>
      <c r="H156" s="101"/>
    </row>
    <row r="157" spans="1:8" x14ac:dyDescent="0.25">
      <c r="A157">
        <v>644</v>
      </c>
      <c r="B157" t="s">
        <v>509</v>
      </c>
      <c r="C157" s="32">
        <v>10</v>
      </c>
      <c r="D157" s="33" t="s">
        <v>507</v>
      </c>
      <c r="E157" s="33" t="s">
        <v>505</v>
      </c>
      <c r="F157" s="33">
        <v>742</v>
      </c>
      <c r="G157" s="100"/>
      <c r="H157" s="101"/>
    </row>
    <row r="158" spans="1:8" x14ac:dyDescent="0.25">
      <c r="A158">
        <v>645</v>
      </c>
      <c r="B158" t="s">
        <v>506</v>
      </c>
      <c r="C158" s="32">
        <v>7</v>
      </c>
      <c r="D158" s="33" t="s">
        <v>507</v>
      </c>
      <c r="E158" s="33" t="s">
        <v>505</v>
      </c>
      <c r="F158" s="33">
        <v>632</v>
      </c>
      <c r="G158" s="100"/>
      <c r="H158" s="101"/>
    </row>
    <row r="159" spans="1:8" x14ac:dyDescent="0.25">
      <c r="A159">
        <v>646</v>
      </c>
      <c r="B159" t="s">
        <v>509</v>
      </c>
      <c r="C159" s="32">
        <v>5</v>
      </c>
      <c r="D159" s="33" t="s">
        <v>507</v>
      </c>
      <c r="E159" s="33" t="s">
        <v>505</v>
      </c>
      <c r="F159" s="33">
        <v>252</v>
      </c>
      <c r="G159" s="100"/>
      <c r="H159" s="101"/>
    </row>
    <row r="160" spans="1:8" x14ac:dyDescent="0.25">
      <c r="A160">
        <v>647</v>
      </c>
      <c r="B160" t="s">
        <v>512</v>
      </c>
      <c r="C160" s="32">
        <v>3</v>
      </c>
      <c r="D160" s="33" t="s">
        <v>510</v>
      </c>
      <c r="E160" s="33" t="s">
        <v>511</v>
      </c>
      <c r="F160" s="33">
        <v>313</v>
      </c>
      <c r="G160" s="100"/>
      <c r="H160" s="101"/>
    </row>
    <row r="161" spans="1:8" x14ac:dyDescent="0.25">
      <c r="A161">
        <v>648</v>
      </c>
      <c r="B161" t="s">
        <v>509</v>
      </c>
      <c r="C161" s="32">
        <v>10</v>
      </c>
      <c r="D161" s="33" t="s">
        <v>507</v>
      </c>
      <c r="E161" s="33" t="s">
        <v>511</v>
      </c>
      <c r="F161" s="33">
        <v>663</v>
      </c>
      <c r="G161" s="100"/>
      <c r="H161" s="101"/>
    </row>
    <row r="162" spans="1:8" x14ac:dyDescent="0.25">
      <c r="A162">
        <v>649</v>
      </c>
      <c r="B162" t="s">
        <v>503</v>
      </c>
      <c r="C162" s="32">
        <v>7</v>
      </c>
      <c r="D162" s="33" t="s">
        <v>507</v>
      </c>
      <c r="E162" s="33" t="s">
        <v>505</v>
      </c>
      <c r="F162" s="33">
        <v>457</v>
      </c>
      <c r="G162" s="100"/>
      <c r="H162" s="101"/>
    </row>
    <row r="163" spans="1:8" x14ac:dyDescent="0.25">
      <c r="A163">
        <v>650</v>
      </c>
      <c r="B163" t="s">
        <v>506</v>
      </c>
      <c r="C163" s="32">
        <v>3</v>
      </c>
      <c r="D163" s="33" t="s">
        <v>504</v>
      </c>
      <c r="E163" s="33" t="s">
        <v>511</v>
      </c>
      <c r="F163" s="33">
        <v>462</v>
      </c>
      <c r="G163" s="100"/>
      <c r="H163" s="101"/>
    </row>
    <row r="164" spans="1:8" x14ac:dyDescent="0.25">
      <c r="A164">
        <v>651</v>
      </c>
      <c r="B164" t="s">
        <v>508</v>
      </c>
      <c r="C164" s="32">
        <v>3</v>
      </c>
      <c r="D164" s="33" t="s">
        <v>504</v>
      </c>
      <c r="E164" s="33" t="s">
        <v>505</v>
      </c>
      <c r="F164" s="33">
        <v>662</v>
      </c>
      <c r="G164" s="100"/>
      <c r="H164" s="101"/>
    </row>
    <row r="165" spans="1:8" x14ac:dyDescent="0.25">
      <c r="A165">
        <v>652</v>
      </c>
      <c r="B165" t="s">
        <v>503</v>
      </c>
      <c r="C165" s="32">
        <v>4</v>
      </c>
      <c r="D165" s="33" t="s">
        <v>504</v>
      </c>
      <c r="E165" s="33" t="s">
        <v>511</v>
      </c>
      <c r="F165" s="33">
        <v>273</v>
      </c>
      <c r="G165" s="100"/>
      <c r="H165" s="101"/>
    </row>
    <row r="166" spans="1:8" x14ac:dyDescent="0.25">
      <c r="A166">
        <v>653</v>
      </c>
      <c r="B166" t="s">
        <v>508</v>
      </c>
      <c r="C166" s="32">
        <v>6</v>
      </c>
      <c r="D166" s="33" t="s">
        <v>507</v>
      </c>
      <c r="E166" s="33" t="s">
        <v>511</v>
      </c>
      <c r="F166" s="33">
        <v>654</v>
      </c>
      <c r="G166" s="100"/>
      <c r="H166" s="101"/>
    </row>
    <row r="167" spans="1:8" x14ac:dyDescent="0.25">
      <c r="A167">
        <v>654</v>
      </c>
      <c r="B167" t="s">
        <v>512</v>
      </c>
      <c r="C167" s="32">
        <v>3</v>
      </c>
      <c r="D167" s="33" t="s">
        <v>510</v>
      </c>
      <c r="E167" s="33" t="s">
        <v>505</v>
      </c>
      <c r="F167" s="33">
        <v>368</v>
      </c>
      <c r="G167" s="100"/>
      <c r="H167" s="101"/>
    </row>
    <row r="168" spans="1:8" x14ac:dyDescent="0.25">
      <c r="A168">
        <v>655</v>
      </c>
      <c r="B168" t="s">
        <v>508</v>
      </c>
      <c r="C168" s="32">
        <v>2</v>
      </c>
      <c r="D168" s="33" t="s">
        <v>504</v>
      </c>
      <c r="E168" s="33" t="s">
        <v>511</v>
      </c>
      <c r="F168" s="33">
        <v>745</v>
      </c>
      <c r="G168" s="100"/>
      <c r="H168" s="101"/>
    </row>
    <row r="169" spans="1:8" x14ac:dyDescent="0.25">
      <c r="A169">
        <v>656</v>
      </c>
      <c r="B169" t="s">
        <v>509</v>
      </c>
      <c r="C169" s="32">
        <v>3</v>
      </c>
      <c r="D169" s="33" t="s">
        <v>504</v>
      </c>
      <c r="E169" s="33" t="s">
        <v>511</v>
      </c>
      <c r="F169" s="33">
        <v>434</v>
      </c>
      <c r="G169" s="100"/>
      <c r="H169" s="101"/>
    </row>
    <row r="170" spans="1:8" x14ac:dyDescent="0.25">
      <c r="A170">
        <v>657</v>
      </c>
      <c r="B170" t="s">
        <v>506</v>
      </c>
      <c r="C170" s="32">
        <v>9</v>
      </c>
      <c r="D170" s="33" t="s">
        <v>510</v>
      </c>
      <c r="E170" s="33" t="s">
        <v>505</v>
      </c>
      <c r="F170" s="33">
        <v>686</v>
      </c>
      <c r="G170" s="100"/>
      <c r="H170" s="101"/>
    </row>
    <row r="171" spans="1:8" x14ac:dyDescent="0.25">
      <c r="A171">
        <v>658</v>
      </c>
      <c r="B171" t="s">
        <v>503</v>
      </c>
      <c r="C171" s="32">
        <v>6</v>
      </c>
      <c r="D171" s="33" t="s">
        <v>507</v>
      </c>
      <c r="E171" s="33" t="s">
        <v>505</v>
      </c>
      <c r="F171" s="33">
        <v>441</v>
      </c>
      <c r="G171" s="100"/>
      <c r="H171" s="101"/>
    </row>
    <row r="172" spans="1:8" x14ac:dyDescent="0.25">
      <c r="A172">
        <v>659</v>
      </c>
      <c r="B172" t="s">
        <v>503</v>
      </c>
      <c r="C172" s="32">
        <v>9</v>
      </c>
      <c r="D172" s="33" t="s">
        <v>510</v>
      </c>
      <c r="E172" s="33" t="s">
        <v>505</v>
      </c>
      <c r="F172" s="33">
        <v>500</v>
      </c>
      <c r="G172" s="100"/>
      <c r="H172" s="101"/>
    </row>
    <row r="173" spans="1:8" x14ac:dyDescent="0.25">
      <c r="A173">
        <v>660</v>
      </c>
      <c r="B173" t="s">
        <v>508</v>
      </c>
      <c r="C173" s="32">
        <v>6</v>
      </c>
      <c r="D173" s="33" t="s">
        <v>507</v>
      </c>
      <c r="E173" s="33" t="s">
        <v>505</v>
      </c>
      <c r="F173" s="33">
        <v>451</v>
      </c>
      <c r="G173" s="100"/>
      <c r="H173" s="101"/>
    </row>
    <row r="174" spans="1:8" x14ac:dyDescent="0.25">
      <c r="A174">
        <v>661</v>
      </c>
      <c r="B174" t="s">
        <v>512</v>
      </c>
      <c r="C174" s="32">
        <v>2</v>
      </c>
      <c r="D174" s="33" t="s">
        <v>510</v>
      </c>
      <c r="E174" s="33" t="s">
        <v>505</v>
      </c>
      <c r="F174" s="33">
        <v>660</v>
      </c>
      <c r="G174" s="100"/>
      <c r="H174" s="101"/>
    </row>
    <row r="175" spans="1:8" x14ac:dyDescent="0.25">
      <c r="A175">
        <v>662</v>
      </c>
      <c r="B175" t="s">
        <v>508</v>
      </c>
      <c r="C175" s="32">
        <v>6</v>
      </c>
      <c r="D175" s="33" t="s">
        <v>510</v>
      </c>
      <c r="E175" s="33" t="s">
        <v>511</v>
      </c>
      <c r="F175" s="33">
        <v>524</v>
      </c>
      <c r="G175" s="100"/>
      <c r="H175" s="101"/>
    </row>
    <row r="176" spans="1:8" x14ac:dyDescent="0.25">
      <c r="A176">
        <v>663</v>
      </c>
      <c r="B176" t="s">
        <v>506</v>
      </c>
      <c r="C176" s="32">
        <v>6</v>
      </c>
      <c r="D176" s="33" t="s">
        <v>507</v>
      </c>
      <c r="E176" s="33" t="s">
        <v>511</v>
      </c>
      <c r="F176" s="33">
        <v>326</v>
      </c>
      <c r="G176" s="100"/>
      <c r="H176" s="101"/>
    </row>
    <row r="177" spans="1:8" x14ac:dyDescent="0.25">
      <c r="A177">
        <v>664</v>
      </c>
      <c r="B177" t="s">
        <v>509</v>
      </c>
      <c r="C177" s="32">
        <v>10</v>
      </c>
      <c r="D177" s="33" t="s">
        <v>507</v>
      </c>
      <c r="E177" s="33" t="s">
        <v>511</v>
      </c>
      <c r="F177" s="33">
        <v>200</v>
      </c>
      <c r="G177" s="100"/>
      <c r="H177" s="101"/>
    </row>
    <row r="178" spans="1:8" x14ac:dyDescent="0.25">
      <c r="A178">
        <v>665</v>
      </c>
      <c r="B178" t="s">
        <v>506</v>
      </c>
      <c r="C178" s="32">
        <v>10</v>
      </c>
      <c r="D178" s="33" t="s">
        <v>504</v>
      </c>
      <c r="E178" s="33" t="s">
        <v>505</v>
      </c>
      <c r="F178" s="33">
        <v>634</v>
      </c>
      <c r="G178" s="100"/>
      <c r="H178" s="101"/>
    </row>
    <row r="179" spans="1:8" x14ac:dyDescent="0.25">
      <c r="A179">
        <v>666</v>
      </c>
      <c r="B179" t="s">
        <v>512</v>
      </c>
      <c r="C179" s="32">
        <v>8</v>
      </c>
      <c r="D179" s="33" t="s">
        <v>507</v>
      </c>
      <c r="E179" s="33" t="s">
        <v>511</v>
      </c>
      <c r="F179" s="33">
        <v>219</v>
      </c>
      <c r="G179" s="100"/>
      <c r="H179" s="101"/>
    </row>
    <row r="180" spans="1:8" x14ac:dyDescent="0.25">
      <c r="A180">
        <v>667</v>
      </c>
      <c r="B180" t="s">
        <v>506</v>
      </c>
      <c r="C180" s="32">
        <v>3</v>
      </c>
      <c r="D180" s="33" t="s">
        <v>510</v>
      </c>
      <c r="E180" s="33" t="s">
        <v>511</v>
      </c>
      <c r="F180" s="33">
        <v>620</v>
      </c>
      <c r="G180" s="100"/>
      <c r="H180" s="101"/>
    </row>
    <row r="181" spans="1:8" x14ac:dyDescent="0.25">
      <c r="A181">
        <v>668</v>
      </c>
      <c r="B181" t="s">
        <v>508</v>
      </c>
      <c r="C181" s="32">
        <v>8</v>
      </c>
      <c r="D181" s="33" t="s">
        <v>510</v>
      </c>
      <c r="E181" s="33" t="s">
        <v>511</v>
      </c>
      <c r="F181" s="33">
        <v>534</v>
      </c>
      <c r="G181" s="100"/>
      <c r="H181" s="101"/>
    </row>
    <row r="182" spans="1:8" x14ac:dyDescent="0.25">
      <c r="A182">
        <v>669</v>
      </c>
      <c r="B182" t="s">
        <v>503</v>
      </c>
      <c r="C182" s="32">
        <v>7</v>
      </c>
      <c r="D182" s="33" t="s">
        <v>504</v>
      </c>
      <c r="E182" s="33" t="s">
        <v>505</v>
      </c>
      <c r="F182" s="33">
        <v>733</v>
      </c>
      <c r="G182" s="100"/>
      <c r="H182" s="101"/>
    </row>
    <row r="183" spans="1:8" x14ac:dyDescent="0.25">
      <c r="A183">
        <v>670</v>
      </c>
      <c r="B183" t="s">
        <v>506</v>
      </c>
      <c r="C183" s="32">
        <v>9</v>
      </c>
      <c r="D183" s="33" t="s">
        <v>510</v>
      </c>
      <c r="E183" s="33" t="s">
        <v>505</v>
      </c>
      <c r="F183" s="33">
        <v>451</v>
      </c>
      <c r="G183" s="100"/>
      <c r="H183" s="101"/>
    </row>
    <row r="184" spans="1:8" x14ac:dyDescent="0.25">
      <c r="A184">
        <v>671</v>
      </c>
      <c r="B184" t="s">
        <v>506</v>
      </c>
      <c r="C184" s="32">
        <v>6</v>
      </c>
      <c r="D184" s="33" t="s">
        <v>507</v>
      </c>
      <c r="E184" s="33" t="s">
        <v>511</v>
      </c>
      <c r="F184" s="33">
        <v>790</v>
      </c>
      <c r="G184" s="100"/>
      <c r="H184" s="101"/>
    </row>
    <row r="185" spans="1:8" x14ac:dyDescent="0.25">
      <c r="A185">
        <v>672</v>
      </c>
      <c r="B185" t="s">
        <v>512</v>
      </c>
      <c r="C185" s="32">
        <v>2</v>
      </c>
      <c r="D185" s="33" t="s">
        <v>504</v>
      </c>
      <c r="E185" s="33" t="s">
        <v>505</v>
      </c>
      <c r="F185" s="33">
        <v>185</v>
      </c>
      <c r="G185" s="100"/>
      <c r="H185" s="101"/>
    </row>
    <row r="186" spans="1:8" x14ac:dyDescent="0.25">
      <c r="A186">
        <v>673</v>
      </c>
      <c r="B186" t="s">
        <v>512</v>
      </c>
      <c r="C186" s="32">
        <v>3</v>
      </c>
      <c r="D186" s="33" t="s">
        <v>507</v>
      </c>
      <c r="E186" s="33" t="s">
        <v>511</v>
      </c>
      <c r="F186" s="33">
        <v>228</v>
      </c>
      <c r="G186" s="100"/>
      <c r="H186" s="101"/>
    </row>
    <row r="187" spans="1:8" x14ac:dyDescent="0.25">
      <c r="A187">
        <v>674</v>
      </c>
      <c r="B187" t="s">
        <v>512</v>
      </c>
      <c r="C187" s="32">
        <v>3</v>
      </c>
      <c r="D187" s="33" t="s">
        <v>504</v>
      </c>
      <c r="E187" s="33" t="s">
        <v>505</v>
      </c>
      <c r="F187" s="33">
        <v>634</v>
      </c>
      <c r="G187" s="100"/>
      <c r="H187" s="101"/>
    </row>
    <row r="188" spans="1:8" x14ac:dyDescent="0.25">
      <c r="A188">
        <v>675</v>
      </c>
      <c r="B188" t="s">
        <v>512</v>
      </c>
      <c r="C188" s="32">
        <v>8</v>
      </c>
      <c r="D188" s="33" t="s">
        <v>510</v>
      </c>
      <c r="E188" s="33" t="s">
        <v>505</v>
      </c>
      <c r="F188" s="33">
        <v>319</v>
      </c>
      <c r="G188" s="100"/>
      <c r="H188" s="101"/>
    </row>
    <row r="189" spans="1:8" x14ac:dyDescent="0.25">
      <c r="A189">
        <v>676</v>
      </c>
      <c r="B189" t="s">
        <v>508</v>
      </c>
      <c r="C189" s="32">
        <v>10</v>
      </c>
      <c r="D189" s="33" t="s">
        <v>504</v>
      </c>
      <c r="E189" s="33" t="s">
        <v>505</v>
      </c>
      <c r="F189" s="33">
        <v>553</v>
      </c>
      <c r="G189" s="100"/>
      <c r="H189" s="101"/>
    </row>
    <row r="190" spans="1:8" x14ac:dyDescent="0.25">
      <c r="A190">
        <v>677</v>
      </c>
      <c r="B190" t="s">
        <v>509</v>
      </c>
      <c r="C190" s="32">
        <v>9</v>
      </c>
      <c r="D190" s="33" t="s">
        <v>504</v>
      </c>
      <c r="E190" s="33" t="s">
        <v>511</v>
      </c>
      <c r="F190" s="33">
        <v>723</v>
      </c>
      <c r="G190" s="100"/>
      <c r="H190" s="101"/>
    </row>
  </sheetData>
  <customSheetViews>
    <customSheetView guid="{8F741B55-52E7-4171-80C9-10C9D877646A}" topLeftCell="C6">
      <selection activeCell="I18" sqref="I18"/>
      <pageMargins left="0.7" right="0.7" top="0.75" bottom="0.75" header="0.3" footer="0.3"/>
    </customSheetView>
  </customSheetViews>
  <mergeCells count="1">
    <mergeCell ref="L13:N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Hoja1</vt:lpstr>
      <vt:lpstr>Características de BD</vt:lpstr>
      <vt:lpstr>Agrupar</vt:lpstr>
      <vt:lpstr>Orden y Subtotales</vt:lpstr>
      <vt:lpstr>Filtros</vt:lpstr>
      <vt:lpstr>Fx de texto</vt:lpstr>
      <vt:lpstr>Fx de búsqueda</vt:lpstr>
      <vt:lpstr>Fx lógicas</vt:lpstr>
      <vt:lpstr>Problema 1</vt:lpstr>
      <vt:lpstr>Problema 2</vt:lpstr>
      <vt:lpstr>Validación</vt:lpstr>
      <vt:lpstr>Form cond y Fx de fecha</vt:lpstr>
      <vt:lpstr>Tablas Dinámicas</vt:lpstr>
      <vt:lpstr>Problema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Hogar</dc:creator>
  <cp:lastModifiedBy>user</cp:lastModifiedBy>
  <dcterms:created xsi:type="dcterms:W3CDTF">2015-08-14T22:55:24Z</dcterms:created>
  <dcterms:modified xsi:type="dcterms:W3CDTF">2023-01-14T21:16:26Z</dcterms:modified>
</cp:coreProperties>
</file>